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5"/>
  <workbookPr/>
  <mc:AlternateContent xmlns:mc="http://schemas.openxmlformats.org/markup-compatibility/2006">
    <mc:Choice Requires="x15">
      <x15ac:absPath xmlns:x15ac="http://schemas.microsoft.com/office/spreadsheetml/2010/11/ac" url="/Users/jjaray/Desktop/"/>
    </mc:Choice>
  </mc:AlternateContent>
  <xr:revisionPtr revIDLastSave="0" documentId="13_ncr:1_{12C7ABA2-5DE7-0D4F-B41E-0CFE510EEB7F}" xr6:coauthVersionLast="47" xr6:coauthVersionMax="47" xr10:uidLastSave="{00000000-0000-0000-0000-000000000000}"/>
  <bookViews>
    <workbookView xWindow="0" yWindow="500" windowWidth="34200" windowHeight="20000" activeTab="2" xr2:uid="{00000000-000D-0000-FFFF-FFFF00000000}"/>
  </bookViews>
  <sheets>
    <sheet name="Config Option - Original" sheetId="27" state="hidden" r:id="rId1"/>
    <sheet name="U of Waterloo Draft Order - Vic" sheetId="30" state="hidden" r:id="rId2"/>
    <sheet name="Entire University Order" sheetId="33" r:id="rId3"/>
    <sheet name="U of Waterloo Draft Order" sheetId="25" state="hidden" r:id="rId4"/>
    <sheet name="Config Option - UW" sheetId="3" state="hidden" r:id="rId5"/>
    <sheet name="Ricoh Colour MFDs Catalogue" sheetId="29" r:id="rId6"/>
    <sheet name="Ricoh Mono MFDs Catalogue" sheetId="28" r:id="rId7"/>
  </sheets>
  <definedNames>
    <definedName name="_xlnm._FilterDatabase" localSheetId="2" hidden="1">'Entire University Order'!$A$17:$BJ$17</definedName>
    <definedName name="models">'Config Option - UW'!$A$38:$A$42</definedName>
    <definedName name="Optional_Acc">'Config Option - UW'!$B$4:$B$35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33" l="1"/>
  <c r="U22" i="33"/>
  <c r="S22" i="33"/>
  <c r="AC22" i="33"/>
  <c r="AA22" i="33"/>
  <c r="Y22" i="33"/>
  <c r="AA267" i="33"/>
  <c r="Y267" i="33"/>
  <c r="W267" i="33"/>
  <c r="W18" i="33"/>
  <c r="R444" i="33" a="1"/>
  <c r="R444" i="33" s="1"/>
  <c r="W19" i="33"/>
  <c r="AC19" i="33"/>
  <c r="AC20" i="33"/>
  <c r="AC21" i="33"/>
  <c r="AC23" i="33"/>
  <c r="AC24" i="33"/>
  <c r="AC25" i="33"/>
  <c r="AC26" i="33"/>
  <c r="AC27" i="33"/>
  <c r="AC28" i="33"/>
  <c r="AC29" i="33"/>
  <c r="AC30" i="33"/>
  <c r="AC31" i="33"/>
  <c r="AC32" i="33"/>
  <c r="AC33" i="33"/>
  <c r="AC34" i="33"/>
  <c r="AC35" i="33"/>
  <c r="AC36" i="33"/>
  <c r="AC37" i="33"/>
  <c r="AC38" i="33"/>
  <c r="AC39" i="33"/>
  <c r="AC40" i="33"/>
  <c r="AC41" i="33"/>
  <c r="AC42" i="33"/>
  <c r="AC43" i="33"/>
  <c r="AC44" i="33"/>
  <c r="AC45" i="33"/>
  <c r="AC46" i="33"/>
  <c r="AC47" i="33"/>
  <c r="AC48" i="33"/>
  <c r="AC49" i="33"/>
  <c r="AC50" i="33"/>
  <c r="AC51" i="33"/>
  <c r="AC52" i="33"/>
  <c r="AC53" i="33"/>
  <c r="AC54" i="33"/>
  <c r="AC55" i="33"/>
  <c r="AC56" i="33"/>
  <c r="AC57" i="33"/>
  <c r="AC58" i="33"/>
  <c r="AC59" i="33"/>
  <c r="AC60" i="33"/>
  <c r="AC61" i="33"/>
  <c r="AC62" i="33"/>
  <c r="AC63" i="33"/>
  <c r="AC64" i="33"/>
  <c r="AC65" i="33"/>
  <c r="AC66" i="33"/>
  <c r="AC67" i="33"/>
  <c r="AC68" i="33"/>
  <c r="AC69" i="33"/>
  <c r="AC70" i="33"/>
  <c r="AC71" i="33"/>
  <c r="AC72" i="33"/>
  <c r="AC73" i="33"/>
  <c r="AC74" i="33"/>
  <c r="AC75" i="33"/>
  <c r="AC76" i="33"/>
  <c r="AC77" i="33"/>
  <c r="AC78" i="33"/>
  <c r="AC79" i="33"/>
  <c r="AC80" i="33"/>
  <c r="AC81" i="33"/>
  <c r="AC82" i="33"/>
  <c r="AC83" i="33"/>
  <c r="AC84" i="33"/>
  <c r="AC85" i="33"/>
  <c r="AC86" i="33"/>
  <c r="AC87" i="33"/>
  <c r="AC88" i="33"/>
  <c r="AC89" i="33"/>
  <c r="AC90" i="33"/>
  <c r="AC91" i="33"/>
  <c r="AC92" i="33"/>
  <c r="AC93" i="33"/>
  <c r="AC94" i="33"/>
  <c r="AC95" i="33"/>
  <c r="AC96" i="33"/>
  <c r="AC97" i="33"/>
  <c r="AC98" i="33"/>
  <c r="AC99" i="33"/>
  <c r="AC100" i="33"/>
  <c r="AC101" i="33"/>
  <c r="AC102" i="33"/>
  <c r="AC103" i="33"/>
  <c r="AC104" i="33"/>
  <c r="AC105" i="33"/>
  <c r="AC106" i="33"/>
  <c r="AC107" i="33"/>
  <c r="AC108" i="33"/>
  <c r="AC109" i="33"/>
  <c r="AC110" i="33"/>
  <c r="AC111" i="33"/>
  <c r="AC112" i="33"/>
  <c r="AC113" i="33"/>
  <c r="AC114" i="33"/>
  <c r="AC115" i="33"/>
  <c r="AC116" i="33"/>
  <c r="AC117" i="33"/>
  <c r="AC118" i="33"/>
  <c r="AC119" i="33"/>
  <c r="AC120" i="33"/>
  <c r="AC121" i="33"/>
  <c r="AC122" i="33"/>
  <c r="AC123" i="33"/>
  <c r="AC124" i="33"/>
  <c r="AC125" i="33"/>
  <c r="AC126" i="33"/>
  <c r="AC127" i="33"/>
  <c r="AC128" i="33"/>
  <c r="AC129" i="33"/>
  <c r="AC130" i="33"/>
  <c r="AC131" i="33"/>
  <c r="AC132" i="33"/>
  <c r="AC133" i="33"/>
  <c r="AC134" i="33"/>
  <c r="AC135" i="33"/>
  <c r="AC136" i="33"/>
  <c r="AC137" i="33"/>
  <c r="AC138" i="33"/>
  <c r="AC139" i="33"/>
  <c r="AC140" i="33"/>
  <c r="AC141" i="33"/>
  <c r="AC142" i="33"/>
  <c r="AC143" i="33"/>
  <c r="AC144" i="33"/>
  <c r="AC145" i="33"/>
  <c r="AC146" i="33"/>
  <c r="AC147" i="33"/>
  <c r="AC148" i="33"/>
  <c r="AC149" i="33"/>
  <c r="AC150" i="33"/>
  <c r="AC151" i="33"/>
  <c r="AC152" i="33"/>
  <c r="AC153" i="33"/>
  <c r="AC154" i="33"/>
  <c r="AC155" i="33"/>
  <c r="AC156" i="33"/>
  <c r="AC157" i="33"/>
  <c r="AC158" i="33"/>
  <c r="AC159" i="33"/>
  <c r="AC160" i="33"/>
  <c r="AC161" i="33"/>
  <c r="AC162" i="33"/>
  <c r="AC163" i="33"/>
  <c r="AC164" i="33"/>
  <c r="AC165" i="33"/>
  <c r="AC166" i="33"/>
  <c r="AC167" i="33"/>
  <c r="AC168" i="33"/>
  <c r="AC169" i="33"/>
  <c r="AC170" i="33"/>
  <c r="AC171" i="33"/>
  <c r="AC172" i="33"/>
  <c r="AC173" i="33"/>
  <c r="AC174" i="33"/>
  <c r="AC175" i="33"/>
  <c r="AC176" i="33"/>
  <c r="AC177" i="33"/>
  <c r="AC178" i="33"/>
  <c r="AC179" i="33"/>
  <c r="AC180" i="33"/>
  <c r="AC181" i="33"/>
  <c r="AC182" i="33"/>
  <c r="AC183" i="33"/>
  <c r="AC184" i="33"/>
  <c r="AC185" i="33"/>
  <c r="AC186" i="33"/>
  <c r="AC187" i="33"/>
  <c r="AC188" i="33"/>
  <c r="AC189" i="33"/>
  <c r="AC190" i="33"/>
  <c r="AC191" i="33"/>
  <c r="AC192" i="33"/>
  <c r="AC193" i="33"/>
  <c r="AC194" i="33"/>
  <c r="AC195" i="33"/>
  <c r="AC196" i="33"/>
  <c r="AC197" i="33"/>
  <c r="AC198" i="33"/>
  <c r="AC199" i="33"/>
  <c r="AC200" i="33"/>
  <c r="AC201" i="33"/>
  <c r="AC202" i="33"/>
  <c r="AC203" i="33"/>
  <c r="AC204" i="33"/>
  <c r="AC205" i="33"/>
  <c r="AC206" i="33"/>
  <c r="AC207" i="33"/>
  <c r="AC208" i="33"/>
  <c r="AC209" i="33"/>
  <c r="AC210" i="33"/>
  <c r="AC211" i="33"/>
  <c r="AC212" i="33"/>
  <c r="AC213" i="33"/>
  <c r="AC214" i="33"/>
  <c r="AC215" i="33"/>
  <c r="AC216" i="33"/>
  <c r="AC217" i="33"/>
  <c r="AC218" i="33"/>
  <c r="AC219" i="33"/>
  <c r="AC220" i="33"/>
  <c r="AC221" i="33"/>
  <c r="AC222" i="33"/>
  <c r="AC223" i="33"/>
  <c r="AC224" i="33"/>
  <c r="AC225" i="33"/>
  <c r="AC226" i="33"/>
  <c r="AC227" i="33"/>
  <c r="AC228" i="33"/>
  <c r="AC229" i="33"/>
  <c r="AC230" i="33"/>
  <c r="AC231" i="33"/>
  <c r="AC232" i="33"/>
  <c r="AC233" i="33"/>
  <c r="AC234" i="33"/>
  <c r="AC235" i="33"/>
  <c r="AC236" i="33"/>
  <c r="AC237" i="33"/>
  <c r="AC238" i="33"/>
  <c r="AC239" i="33"/>
  <c r="AC240" i="33"/>
  <c r="AC241" i="33"/>
  <c r="AC242" i="33"/>
  <c r="AC243" i="33"/>
  <c r="AC244" i="33"/>
  <c r="AC245" i="33"/>
  <c r="AC246" i="33"/>
  <c r="AC247" i="33"/>
  <c r="AC248" i="33"/>
  <c r="AC249" i="33"/>
  <c r="AC250" i="33"/>
  <c r="AC251" i="33"/>
  <c r="AC252" i="33"/>
  <c r="AC253" i="33"/>
  <c r="AC254" i="33"/>
  <c r="AC255" i="33"/>
  <c r="AC256" i="33"/>
  <c r="AC257" i="33"/>
  <c r="AC258" i="33"/>
  <c r="AC259" i="33"/>
  <c r="AC260" i="33"/>
  <c r="AC261" i="33"/>
  <c r="AC262" i="33"/>
  <c r="AC263" i="33"/>
  <c r="AC264" i="33"/>
  <c r="AC265" i="33"/>
  <c r="AC266" i="33"/>
  <c r="AC267" i="33"/>
  <c r="AC268" i="33"/>
  <c r="AC269" i="33"/>
  <c r="AC270" i="33"/>
  <c r="AC271" i="33"/>
  <c r="AC272" i="33"/>
  <c r="AC273" i="33"/>
  <c r="AC274" i="33"/>
  <c r="AC275" i="33"/>
  <c r="AC276" i="33"/>
  <c r="AC277" i="33"/>
  <c r="AC278" i="33"/>
  <c r="AC279" i="33"/>
  <c r="AC280" i="33"/>
  <c r="AC281" i="33"/>
  <c r="AC282" i="33"/>
  <c r="AC283" i="33"/>
  <c r="AC284" i="33"/>
  <c r="AC285" i="33"/>
  <c r="AC286" i="33"/>
  <c r="AC287" i="33"/>
  <c r="AC288" i="33"/>
  <c r="AC289" i="33"/>
  <c r="AC290" i="33"/>
  <c r="AC291" i="33"/>
  <c r="AC292" i="33"/>
  <c r="AC293" i="33"/>
  <c r="AC294" i="33"/>
  <c r="AC295" i="33"/>
  <c r="AC296" i="33"/>
  <c r="AC297" i="33"/>
  <c r="AC298" i="33"/>
  <c r="AC299" i="33"/>
  <c r="AC300" i="33"/>
  <c r="AC301" i="33"/>
  <c r="AC302" i="33"/>
  <c r="AC303" i="33"/>
  <c r="AC304" i="33"/>
  <c r="AC305" i="33"/>
  <c r="AC306" i="33"/>
  <c r="AC307" i="33"/>
  <c r="AC308" i="33"/>
  <c r="AC309" i="33"/>
  <c r="AC310" i="33"/>
  <c r="AC311" i="33"/>
  <c r="AC312" i="33"/>
  <c r="AC313" i="33"/>
  <c r="AC314" i="33"/>
  <c r="AC315" i="33"/>
  <c r="AC316" i="33"/>
  <c r="AC317" i="33"/>
  <c r="AC318" i="33"/>
  <c r="AC319" i="33"/>
  <c r="AC320" i="33"/>
  <c r="AC321" i="33"/>
  <c r="AC322" i="33"/>
  <c r="AC323" i="33"/>
  <c r="AC324" i="33"/>
  <c r="AC325" i="33"/>
  <c r="AC326" i="33"/>
  <c r="AC327" i="33"/>
  <c r="AC328" i="33"/>
  <c r="AC329" i="33"/>
  <c r="AC330" i="33"/>
  <c r="AC331" i="33"/>
  <c r="AC332" i="33"/>
  <c r="AC333" i="33"/>
  <c r="AC334" i="33"/>
  <c r="AC335" i="33"/>
  <c r="AC336" i="33"/>
  <c r="AC337" i="33"/>
  <c r="AC338" i="33"/>
  <c r="AC339" i="33"/>
  <c r="AC340" i="33"/>
  <c r="AC341" i="33"/>
  <c r="AC342" i="33"/>
  <c r="AC343" i="33"/>
  <c r="AC344" i="33"/>
  <c r="AC345" i="33"/>
  <c r="AC346" i="33"/>
  <c r="AC347" i="33"/>
  <c r="AC348" i="33"/>
  <c r="AC349" i="33"/>
  <c r="AC350" i="33"/>
  <c r="AC351" i="33"/>
  <c r="AC352" i="33"/>
  <c r="AC353" i="33"/>
  <c r="AC354" i="33"/>
  <c r="AC355" i="33"/>
  <c r="AC356" i="33"/>
  <c r="AC357" i="33"/>
  <c r="AC358" i="33"/>
  <c r="AC359" i="33"/>
  <c r="AC360" i="33"/>
  <c r="AC361" i="33"/>
  <c r="AC362" i="33"/>
  <c r="AC363" i="33"/>
  <c r="AC364" i="33"/>
  <c r="AC365" i="33"/>
  <c r="AC366" i="33"/>
  <c r="AC367" i="33"/>
  <c r="AC368" i="33"/>
  <c r="AC369" i="33"/>
  <c r="AC370" i="33"/>
  <c r="AC371" i="33"/>
  <c r="AC372" i="33"/>
  <c r="AC373" i="33"/>
  <c r="AC374" i="33"/>
  <c r="AC375" i="33"/>
  <c r="AC376" i="33"/>
  <c r="AC377" i="33"/>
  <c r="AC378" i="33"/>
  <c r="AC379" i="33"/>
  <c r="AC380" i="33"/>
  <c r="AC381" i="33"/>
  <c r="AC382" i="33"/>
  <c r="AC383" i="33"/>
  <c r="AC384" i="33"/>
  <c r="AC385" i="33"/>
  <c r="AC386" i="33"/>
  <c r="AC387" i="33"/>
  <c r="AC388" i="33"/>
  <c r="AC389" i="33"/>
  <c r="AC390" i="33"/>
  <c r="AC391" i="33"/>
  <c r="AC392" i="33"/>
  <c r="AC393" i="33"/>
  <c r="AC394" i="33"/>
  <c r="AC395" i="33"/>
  <c r="AC396" i="33"/>
  <c r="AC397" i="33"/>
  <c r="AC398" i="33"/>
  <c r="AC399" i="33"/>
  <c r="AC400" i="33"/>
  <c r="AC401" i="33"/>
  <c r="AC402" i="33"/>
  <c r="AC403" i="33"/>
  <c r="AC404" i="33"/>
  <c r="AC405" i="33"/>
  <c r="AC406" i="33"/>
  <c r="AC407" i="33"/>
  <c r="AC408" i="33"/>
  <c r="AC409" i="33"/>
  <c r="AC410" i="33"/>
  <c r="AC411" i="33"/>
  <c r="AC412" i="33"/>
  <c r="AC413" i="33"/>
  <c r="AC414" i="33"/>
  <c r="AC415" i="33"/>
  <c r="AC416" i="33"/>
  <c r="AC417" i="33"/>
  <c r="AC418" i="33"/>
  <c r="AC419" i="33"/>
  <c r="AC420" i="33"/>
  <c r="AC421" i="33"/>
  <c r="AC422" i="33"/>
  <c r="AC423" i="33"/>
  <c r="AC424" i="33"/>
  <c r="AC425" i="33"/>
  <c r="AC426" i="33"/>
  <c r="AC427" i="33"/>
  <c r="AC428" i="33"/>
  <c r="AC429" i="33"/>
  <c r="AC430" i="33"/>
  <c r="AC431" i="33"/>
  <c r="AC432" i="33"/>
  <c r="AC433" i="33"/>
  <c r="AC434" i="33"/>
  <c r="AC435" i="33"/>
  <c r="AC436" i="33"/>
  <c r="AC437" i="33"/>
  <c r="AC438" i="33"/>
  <c r="AC439" i="33"/>
  <c r="AC440" i="33"/>
  <c r="AC441" i="33"/>
  <c r="AC442" i="33"/>
  <c r="AC443" i="33"/>
  <c r="AC18" i="33"/>
  <c r="AA19" i="33"/>
  <c r="AA20" i="33"/>
  <c r="AA21" i="33"/>
  <c r="AA23" i="33"/>
  <c r="AA24" i="33"/>
  <c r="AA25" i="33"/>
  <c r="AA26" i="33"/>
  <c r="AA27" i="33"/>
  <c r="AA28" i="33"/>
  <c r="AA29" i="33"/>
  <c r="AA30" i="33"/>
  <c r="AA31" i="33"/>
  <c r="AA32" i="33"/>
  <c r="AA33" i="33"/>
  <c r="AA34" i="33"/>
  <c r="AA35" i="33"/>
  <c r="AA36" i="33"/>
  <c r="AA37" i="33"/>
  <c r="AA38" i="33"/>
  <c r="AA39" i="33"/>
  <c r="AA40" i="33"/>
  <c r="AA41" i="33"/>
  <c r="AA42" i="33"/>
  <c r="AA43" i="33"/>
  <c r="AA44" i="33"/>
  <c r="AA45" i="33"/>
  <c r="AA46" i="33"/>
  <c r="AA47" i="33"/>
  <c r="AA48" i="33"/>
  <c r="AA49" i="33"/>
  <c r="AA50" i="33"/>
  <c r="AA51" i="33"/>
  <c r="AA52" i="33"/>
  <c r="AA53" i="33"/>
  <c r="AA54" i="33"/>
  <c r="AA55" i="33"/>
  <c r="AA56" i="33"/>
  <c r="AA57" i="33"/>
  <c r="AA58" i="33"/>
  <c r="AA59" i="33"/>
  <c r="AA60" i="33"/>
  <c r="AA61" i="33"/>
  <c r="AA62" i="33"/>
  <c r="AA63" i="33"/>
  <c r="AA64" i="33"/>
  <c r="AA65" i="33"/>
  <c r="AA66" i="33"/>
  <c r="AA67" i="33"/>
  <c r="AA68" i="33"/>
  <c r="AA69" i="33"/>
  <c r="AA70" i="33"/>
  <c r="AA71" i="33"/>
  <c r="AA72" i="33"/>
  <c r="AA73" i="33"/>
  <c r="AA74" i="33"/>
  <c r="AA75" i="33"/>
  <c r="AA76" i="33"/>
  <c r="AA77" i="33"/>
  <c r="AA78" i="33"/>
  <c r="AA79" i="33"/>
  <c r="AA80" i="33"/>
  <c r="AA81" i="33"/>
  <c r="AA82" i="33"/>
  <c r="AA83" i="33"/>
  <c r="AA84" i="33"/>
  <c r="AA85" i="33"/>
  <c r="AA86" i="33"/>
  <c r="AA87" i="33"/>
  <c r="AA88" i="33"/>
  <c r="AA89" i="33"/>
  <c r="AA90" i="33"/>
  <c r="AA91" i="33"/>
  <c r="AA92" i="33"/>
  <c r="AA93" i="33"/>
  <c r="AA94" i="33"/>
  <c r="AA95" i="33"/>
  <c r="AA96" i="33"/>
  <c r="AA97" i="33"/>
  <c r="AA98" i="33"/>
  <c r="AA99" i="33"/>
  <c r="AA100" i="33"/>
  <c r="AA101" i="33"/>
  <c r="AA102" i="33"/>
  <c r="AA103" i="33"/>
  <c r="AA104" i="33"/>
  <c r="AA105" i="33"/>
  <c r="AA106" i="33"/>
  <c r="AA107" i="33"/>
  <c r="AA108" i="33"/>
  <c r="AA109" i="33"/>
  <c r="AA110" i="33"/>
  <c r="AA111" i="33"/>
  <c r="AA112" i="33"/>
  <c r="AA113" i="33"/>
  <c r="AA114" i="33"/>
  <c r="AA115" i="33"/>
  <c r="AA116" i="33"/>
  <c r="AA117" i="33"/>
  <c r="AA118" i="33"/>
  <c r="AA119" i="33"/>
  <c r="AA120" i="33"/>
  <c r="AA121" i="33"/>
  <c r="AA122" i="33"/>
  <c r="AA123" i="33"/>
  <c r="AA124" i="33"/>
  <c r="AA125" i="33"/>
  <c r="AA126" i="33"/>
  <c r="AA127" i="33"/>
  <c r="AA128" i="33"/>
  <c r="AA129" i="33"/>
  <c r="AA130" i="33"/>
  <c r="AA131" i="33"/>
  <c r="AA132" i="33"/>
  <c r="AA133" i="33"/>
  <c r="AA134" i="33"/>
  <c r="AA135" i="33"/>
  <c r="AA136" i="33"/>
  <c r="AA137" i="33"/>
  <c r="AA138" i="33"/>
  <c r="AA139" i="33"/>
  <c r="AA140" i="33"/>
  <c r="AA141" i="33"/>
  <c r="AA142" i="33"/>
  <c r="AA143" i="33"/>
  <c r="AA144" i="33"/>
  <c r="AA145" i="33"/>
  <c r="AA146" i="33"/>
  <c r="AA147" i="33"/>
  <c r="AA148" i="33"/>
  <c r="AA149" i="33"/>
  <c r="AA150" i="33"/>
  <c r="AA151" i="33"/>
  <c r="AA152" i="33"/>
  <c r="AA153" i="33"/>
  <c r="AA154" i="33"/>
  <c r="AA155" i="33"/>
  <c r="AA156" i="33"/>
  <c r="AA157" i="33"/>
  <c r="AA158" i="33"/>
  <c r="AA159" i="33"/>
  <c r="AA160" i="33"/>
  <c r="AA161" i="33"/>
  <c r="AA162" i="33"/>
  <c r="AA163" i="33"/>
  <c r="AA164" i="33"/>
  <c r="AA165" i="33"/>
  <c r="AA166" i="33"/>
  <c r="AA167" i="33"/>
  <c r="AA168" i="33"/>
  <c r="AA169" i="33"/>
  <c r="AA170" i="33"/>
  <c r="AA171" i="33"/>
  <c r="AA172" i="33"/>
  <c r="AA173" i="33"/>
  <c r="AA174" i="33"/>
  <c r="AA175" i="33"/>
  <c r="AA176" i="33"/>
  <c r="AA177" i="33"/>
  <c r="AA178" i="33"/>
  <c r="AA179" i="33"/>
  <c r="AA180" i="33"/>
  <c r="AA181" i="33"/>
  <c r="AA182" i="33"/>
  <c r="AA183" i="33"/>
  <c r="AA184" i="33"/>
  <c r="AA185" i="33"/>
  <c r="AA186" i="33"/>
  <c r="AA187" i="33"/>
  <c r="AA188" i="33"/>
  <c r="AA189" i="33"/>
  <c r="AA190" i="33"/>
  <c r="AA191" i="33"/>
  <c r="AA192" i="33"/>
  <c r="AA193" i="33"/>
  <c r="AA194" i="33"/>
  <c r="AA195" i="33"/>
  <c r="AA196" i="33"/>
  <c r="AA197" i="33"/>
  <c r="AA198" i="33"/>
  <c r="AA199" i="33"/>
  <c r="AA200" i="33"/>
  <c r="AA201" i="33"/>
  <c r="AA202" i="33"/>
  <c r="AA203" i="33"/>
  <c r="AA204" i="33"/>
  <c r="AA205" i="33"/>
  <c r="AA206" i="33"/>
  <c r="AA207" i="33"/>
  <c r="AA208" i="33"/>
  <c r="AA209" i="33"/>
  <c r="AA210" i="33"/>
  <c r="AA211" i="33"/>
  <c r="AA212" i="33"/>
  <c r="AA213" i="33"/>
  <c r="AA214" i="33"/>
  <c r="AA215" i="33"/>
  <c r="AA216" i="33"/>
  <c r="AA217" i="33"/>
  <c r="AA218" i="33"/>
  <c r="AA219" i="33"/>
  <c r="AA220" i="33"/>
  <c r="AA221" i="33"/>
  <c r="AA222" i="33"/>
  <c r="AA223" i="33"/>
  <c r="AA224" i="33"/>
  <c r="AA225" i="33"/>
  <c r="AA226" i="33"/>
  <c r="AA227" i="33"/>
  <c r="AA228" i="33"/>
  <c r="AA229" i="33"/>
  <c r="AA230" i="33"/>
  <c r="AA231" i="33"/>
  <c r="AA232" i="33"/>
  <c r="AA233" i="33"/>
  <c r="AA234" i="33"/>
  <c r="AA235" i="33"/>
  <c r="AA236" i="33"/>
  <c r="AA237" i="33"/>
  <c r="AA238" i="33"/>
  <c r="AA239" i="33"/>
  <c r="AA240" i="33"/>
  <c r="AA241" i="33"/>
  <c r="AA242" i="33"/>
  <c r="AA243" i="33"/>
  <c r="AA244" i="33"/>
  <c r="AA245" i="33"/>
  <c r="AA246" i="33"/>
  <c r="AA247" i="33"/>
  <c r="AA248" i="33"/>
  <c r="AA249" i="33"/>
  <c r="AA250" i="33"/>
  <c r="AA251" i="33"/>
  <c r="AA252" i="33"/>
  <c r="AA253" i="33"/>
  <c r="AA254" i="33"/>
  <c r="AA255" i="33"/>
  <c r="AA256" i="33"/>
  <c r="AA257" i="33"/>
  <c r="AA258" i="33"/>
  <c r="AA259" i="33"/>
  <c r="AA260" i="33"/>
  <c r="AA261" i="33"/>
  <c r="AA262" i="33"/>
  <c r="AA263" i="33"/>
  <c r="AA264" i="33"/>
  <c r="AA265" i="33"/>
  <c r="AA266" i="33"/>
  <c r="AA268" i="33"/>
  <c r="AA269" i="33"/>
  <c r="AA270" i="33"/>
  <c r="AA271" i="33"/>
  <c r="AA272" i="33"/>
  <c r="AA273" i="33"/>
  <c r="AA274" i="33"/>
  <c r="AA275" i="33"/>
  <c r="AA276" i="33"/>
  <c r="AA277" i="33"/>
  <c r="AA278" i="33"/>
  <c r="AA279" i="33"/>
  <c r="AA280" i="33"/>
  <c r="AA281" i="33"/>
  <c r="AA282" i="33"/>
  <c r="AA283" i="33"/>
  <c r="AA284" i="33"/>
  <c r="AA285" i="33"/>
  <c r="AA286" i="33"/>
  <c r="AA287" i="33"/>
  <c r="AA288" i="33"/>
  <c r="AA289" i="33"/>
  <c r="AA290" i="33"/>
  <c r="AA291" i="33"/>
  <c r="AA292" i="33"/>
  <c r="AA293" i="33"/>
  <c r="AA294" i="33"/>
  <c r="AA295" i="33"/>
  <c r="AA296" i="33"/>
  <c r="AA297" i="33"/>
  <c r="AA298" i="33"/>
  <c r="AA299" i="33"/>
  <c r="AA300" i="33"/>
  <c r="AA301" i="33"/>
  <c r="AA302" i="33"/>
  <c r="AA303" i="33"/>
  <c r="AA304" i="33"/>
  <c r="AA305" i="33"/>
  <c r="AA306" i="33"/>
  <c r="AA307" i="33"/>
  <c r="AA308" i="33"/>
  <c r="AA309" i="33"/>
  <c r="AA310" i="33"/>
  <c r="AA311" i="33"/>
  <c r="AA312" i="33"/>
  <c r="AA313" i="33"/>
  <c r="AA314" i="33"/>
  <c r="AA315" i="33"/>
  <c r="AA316" i="33"/>
  <c r="AA317" i="33"/>
  <c r="AA318" i="33"/>
  <c r="AA319" i="33"/>
  <c r="AA320" i="33"/>
  <c r="AA321" i="33"/>
  <c r="AA322" i="33"/>
  <c r="AA323" i="33"/>
  <c r="AA324" i="33"/>
  <c r="AA325" i="33"/>
  <c r="AA326" i="33"/>
  <c r="AA327" i="33"/>
  <c r="AA328" i="33"/>
  <c r="AA329" i="33"/>
  <c r="AA330" i="33"/>
  <c r="AA331" i="33"/>
  <c r="AA332" i="33"/>
  <c r="AA333" i="33"/>
  <c r="AA334" i="33"/>
  <c r="AA335" i="33"/>
  <c r="AA336" i="33"/>
  <c r="AA337" i="33"/>
  <c r="AA338" i="33"/>
  <c r="AA339" i="33"/>
  <c r="AA340" i="33"/>
  <c r="AA341" i="33"/>
  <c r="AA342" i="33"/>
  <c r="AA343" i="33"/>
  <c r="AA344" i="33"/>
  <c r="AA345" i="33"/>
  <c r="AA346" i="33"/>
  <c r="AA347" i="33"/>
  <c r="AA348" i="33"/>
  <c r="AA349" i="33"/>
  <c r="AA350" i="33"/>
  <c r="AA351" i="33"/>
  <c r="AA352" i="33"/>
  <c r="AA353" i="33"/>
  <c r="AA354" i="33"/>
  <c r="AA355" i="33"/>
  <c r="AA356" i="33"/>
  <c r="AA357" i="33"/>
  <c r="AA358" i="33"/>
  <c r="AA359" i="33"/>
  <c r="AA360" i="33"/>
  <c r="AA361" i="33"/>
  <c r="AA362" i="33"/>
  <c r="AA363" i="33"/>
  <c r="AA364" i="33"/>
  <c r="AA365" i="33"/>
  <c r="AA366" i="33"/>
  <c r="AA367" i="33"/>
  <c r="AA368" i="33"/>
  <c r="AA369" i="33"/>
  <c r="AA370" i="33"/>
  <c r="AA371" i="33"/>
  <c r="AA372" i="33"/>
  <c r="AA373" i="33"/>
  <c r="AA374" i="33"/>
  <c r="AA375" i="33"/>
  <c r="AA376" i="33"/>
  <c r="AA377" i="33"/>
  <c r="AA378" i="33"/>
  <c r="AA379" i="33"/>
  <c r="AA380" i="33"/>
  <c r="AA381" i="33"/>
  <c r="AA382" i="33"/>
  <c r="AA383" i="33"/>
  <c r="AA384" i="33"/>
  <c r="AA385" i="33"/>
  <c r="AA386" i="33"/>
  <c r="AA387" i="33"/>
  <c r="AA388" i="33"/>
  <c r="AA389" i="33"/>
  <c r="AA390" i="33"/>
  <c r="AA391" i="33"/>
  <c r="AA392" i="33"/>
  <c r="AA393" i="33"/>
  <c r="AA394" i="33"/>
  <c r="AA395" i="33"/>
  <c r="AA396" i="33"/>
  <c r="AA397" i="33"/>
  <c r="AA398" i="33"/>
  <c r="AA399" i="33"/>
  <c r="AA400" i="33"/>
  <c r="AA401" i="33"/>
  <c r="AA402" i="33"/>
  <c r="AA403" i="33"/>
  <c r="AA404" i="33"/>
  <c r="AA405" i="33"/>
  <c r="AA406" i="33"/>
  <c r="AA407" i="33"/>
  <c r="AA408" i="33"/>
  <c r="AA409" i="33"/>
  <c r="AA410" i="33"/>
  <c r="AA411" i="33"/>
  <c r="AA412" i="33"/>
  <c r="AA413" i="33"/>
  <c r="AA414" i="33"/>
  <c r="AA415" i="33"/>
  <c r="AA416" i="33"/>
  <c r="AA417" i="33"/>
  <c r="AA418" i="33"/>
  <c r="AA419" i="33"/>
  <c r="AA420" i="33"/>
  <c r="AA421" i="33"/>
  <c r="AA422" i="33"/>
  <c r="AA423" i="33"/>
  <c r="AA424" i="33"/>
  <c r="AA425" i="33"/>
  <c r="AA426" i="33"/>
  <c r="AA427" i="33"/>
  <c r="AA428" i="33"/>
  <c r="AA429" i="33"/>
  <c r="AA430" i="33"/>
  <c r="AA431" i="33"/>
  <c r="AA432" i="33"/>
  <c r="AA433" i="33"/>
  <c r="AA434" i="33"/>
  <c r="AA435" i="33"/>
  <c r="AA436" i="33"/>
  <c r="AA437" i="33"/>
  <c r="AA438" i="33"/>
  <c r="AA439" i="33"/>
  <c r="AA440" i="33"/>
  <c r="AA441" i="33"/>
  <c r="AA442" i="33"/>
  <c r="AA443" i="33"/>
  <c r="AA18" i="33"/>
  <c r="Y19" i="33"/>
  <c r="Y20" i="33"/>
  <c r="Y21" i="33"/>
  <c r="Y23" i="33"/>
  <c r="Y24" i="33"/>
  <c r="Y25" i="33"/>
  <c r="Y26" i="33"/>
  <c r="Y27" i="33"/>
  <c r="Y28" i="33"/>
  <c r="Y29" i="33"/>
  <c r="Y30" i="33"/>
  <c r="Y31" i="33"/>
  <c r="Y32" i="33"/>
  <c r="Y33" i="33"/>
  <c r="Y34" i="33"/>
  <c r="Y35" i="33"/>
  <c r="Y36" i="33"/>
  <c r="Y37" i="33"/>
  <c r="Y38" i="33"/>
  <c r="Y39" i="33"/>
  <c r="Y40" i="33"/>
  <c r="Y41" i="33"/>
  <c r="Y42" i="33"/>
  <c r="Y43" i="33"/>
  <c r="Y44" i="33"/>
  <c r="Y45" i="33"/>
  <c r="Y46" i="33"/>
  <c r="Y47" i="33"/>
  <c r="Y48" i="33"/>
  <c r="Y49" i="33"/>
  <c r="Y50" i="33"/>
  <c r="Y51" i="33"/>
  <c r="Y52" i="33"/>
  <c r="Y53" i="33"/>
  <c r="Y54" i="33"/>
  <c r="Y55" i="33"/>
  <c r="Y56" i="33"/>
  <c r="Y57" i="33"/>
  <c r="Y58" i="33"/>
  <c r="Y59" i="33"/>
  <c r="Y60" i="33"/>
  <c r="Y61" i="33"/>
  <c r="Y62" i="33"/>
  <c r="Y63" i="33"/>
  <c r="Y64" i="33"/>
  <c r="Y65" i="33"/>
  <c r="Y66" i="33"/>
  <c r="Y67" i="33"/>
  <c r="Y68" i="33"/>
  <c r="Y69" i="33"/>
  <c r="Y70" i="33"/>
  <c r="Y71" i="33"/>
  <c r="Y72" i="33"/>
  <c r="Y73" i="33"/>
  <c r="Y74" i="33"/>
  <c r="Y75" i="33"/>
  <c r="Y76" i="33"/>
  <c r="Y77" i="33"/>
  <c r="Y78" i="33"/>
  <c r="Y79" i="33"/>
  <c r="Y80" i="33"/>
  <c r="Y81" i="33"/>
  <c r="Y82" i="33"/>
  <c r="Y83" i="33"/>
  <c r="Y84" i="33"/>
  <c r="Y85" i="33"/>
  <c r="Y86" i="33"/>
  <c r="Y87" i="33"/>
  <c r="Y88" i="33"/>
  <c r="Y89" i="33"/>
  <c r="Y90" i="33"/>
  <c r="Y91" i="33"/>
  <c r="Y92" i="33"/>
  <c r="Y93" i="33"/>
  <c r="Y94" i="33"/>
  <c r="Y95" i="33"/>
  <c r="Y96" i="33"/>
  <c r="Y97" i="33"/>
  <c r="Y98" i="33"/>
  <c r="Y99" i="33"/>
  <c r="Y100" i="33"/>
  <c r="Y101" i="33"/>
  <c r="Y102" i="33"/>
  <c r="Y103" i="33"/>
  <c r="Y104" i="33"/>
  <c r="Y105" i="33"/>
  <c r="Y106" i="33"/>
  <c r="Y107" i="33"/>
  <c r="Y108" i="33"/>
  <c r="Y109" i="33"/>
  <c r="Y110" i="33"/>
  <c r="Y111" i="33"/>
  <c r="Y112" i="33"/>
  <c r="Y113" i="33"/>
  <c r="Y114" i="33"/>
  <c r="Y115" i="33"/>
  <c r="Y116" i="33"/>
  <c r="Y117" i="33"/>
  <c r="Y118" i="33"/>
  <c r="Y119" i="33"/>
  <c r="Y120" i="33"/>
  <c r="Y121" i="33"/>
  <c r="Y122" i="33"/>
  <c r="Y123" i="33"/>
  <c r="Y124" i="33"/>
  <c r="Y125" i="33"/>
  <c r="Y126" i="33"/>
  <c r="Y127" i="33"/>
  <c r="Y128" i="33"/>
  <c r="Y129" i="33"/>
  <c r="Y130" i="33"/>
  <c r="Y131" i="33"/>
  <c r="Y132" i="33"/>
  <c r="Y133" i="33"/>
  <c r="Y134" i="33"/>
  <c r="Y135" i="33"/>
  <c r="Y136" i="33"/>
  <c r="Y137" i="33"/>
  <c r="Y138" i="33"/>
  <c r="Y139" i="33"/>
  <c r="Y140" i="33"/>
  <c r="Y141" i="33"/>
  <c r="Y142" i="33"/>
  <c r="Y143" i="33"/>
  <c r="Y144" i="33"/>
  <c r="Y145" i="33"/>
  <c r="Y146" i="33"/>
  <c r="Y147" i="33"/>
  <c r="Y148" i="33"/>
  <c r="Y149" i="33"/>
  <c r="Y150" i="33"/>
  <c r="Y151" i="33"/>
  <c r="Y152" i="33"/>
  <c r="Y153" i="33"/>
  <c r="Y154" i="33"/>
  <c r="Y155" i="33"/>
  <c r="Y156" i="33"/>
  <c r="Y157" i="33"/>
  <c r="Y158" i="33"/>
  <c r="Y159" i="33"/>
  <c r="Y160" i="33"/>
  <c r="Y161" i="33"/>
  <c r="Y162" i="33"/>
  <c r="Y163" i="33"/>
  <c r="Y164" i="33"/>
  <c r="Y165" i="33"/>
  <c r="Y166" i="33"/>
  <c r="Y167" i="33"/>
  <c r="Y168" i="33"/>
  <c r="Y169" i="33"/>
  <c r="Y170" i="33"/>
  <c r="Y171" i="33"/>
  <c r="Y172" i="33"/>
  <c r="Y173" i="33"/>
  <c r="Y174" i="33"/>
  <c r="Y175" i="33"/>
  <c r="Y176" i="33"/>
  <c r="Y177" i="33"/>
  <c r="Y178" i="33"/>
  <c r="Y179" i="33"/>
  <c r="Y180" i="33"/>
  <c r="Y181" i="33"/>
  <c r="Y182" i="33"/>
  <c r="Y183" i="33"/>
  <c r="Y184" i="33"/>
  <c r="Y185" i="33"/>
  <c r="Y186" i="33"/>
  <c r="Y187" i="33"/>
  <c r="Y188" i="33"/>
  <c r="Y189" i="33"/>
  <c r="Y190" i="33"/>
  <c r="Y191" i="33"/>
  <c r="Y192" i="33"/>
  <c r="Y193" i="33"/>
  <c r="Y194" i="33"/>
  <c r="Y195" i="33"/>
  <c r="Y196" i="33"/>
  <c r="Y197" i="33"/>
  <c r="Y198" i="33"/>
  <c r="Y199" i="33"/>
  <c r="Y200" i="33"/>
  <c r="Y201" i="33"/>
  <c r="Y202" i="33"/>
  <c r="Y203" i="33"/>
  <c r="Y204" i="33"/>
  <c r="Y205" i="33"/>
  <c r="Y206" i="33"/>
  <c r="Y207" i="33"/>
  <c r="Y208" i="33"/>
  <c r="Y209" i="33"/>
  <c r="Y210" i="33"/>
  <c r="Y211" i="33"/>
  <c r="Y212" i="33"/>
  <c r="Y213" i="33"/>
  <c r="Y214" i="33"/>
  <c r="Y215" i="33"/>
  <c r="Y216" i="33"/>
  <c r="Y217" i="33"/>
  <c r="Y218" i="33"/>
  <c r="Y219" i="33"/>
  <c r="Y220" i="33"/>
  <c r="Y221" i="33"/>
  <c r="Y222" i="33"/>
  <c r="Y223" i="33"/>
  <c r="Y224" i="33"/>
  <c r="Y225" i="33"/>
  <c r="Y226" i="33"/>
  <c r="Y227" i="33"/>
  <c r="Y228" i="33"/>
  <c r="Y229" i="33"/>
  <c r="Y230" i="33"/>
  <c r="Y231" i="33"/>
  <c r="Y232" i="33"/>
  <c r="Y233" i="33"/>
  <c r="Y234" i="33"/>
  <c r="Y235" i="33"/>
  <c r="Y236" i="33"/>
  <c r="Y237" i="33"/>
  <c r="Y238" i="33"/>
  <c r="Y239" i="33"/>
  <c r="Y240" i="33"/>
  <c r="Y241" i="33"/>
  <c r="Y242" i="33"/>
  <c r="Y243" i="33"/>
  <c r="Y244" i="33"/>
  <c r="Y245" i="33"/>
  <c r="Y246" i="33"/>
  <c r="Y247" i="33"/>
  <c r="Y248" i="33"/>
  <c r="Y249" i="33"/>
  <c r="Y250" i="33"/>
  <c r="Y251" i="33"/>
  <c r="Y252" i="33"/>
  <c r="Y253" i="33"/>
  <c r="Y254" i="33"/>
  <c r="Y255" i="33"/>
  <c r="Y256" i="33"/>
  <c r="Y257" i="33"/>
  <c r="Y258" i="33"/>
  <c r="Y259" i="33"/>
  <c r="Y260" i="33"/>
  <c r="Y261" i="33"/>
  <c r="Y262" i="33"/>
  <c r="Y263" i="33"/>
  <c r="Y264" i="33"/>
  <c r="Y265" i="33"/>
  <c r="Y266" i="33"/>
  <c r="Y268" i="33"/>
  <c r="Y269" i="33"/>
  <c r="Y270" i="33"/>
  <c r="Y271" i="33"/>
  <c r="Y272" i="33"/>
  <c r="Y273" i="33"/>
  <c r="Y274" i="33"/>
  <c r="Y275" i="33"/>
  <c r="Y276" i="33"/>
  <c r="Y277" i="33"/>
  <c r="Y278" i="33"/>
  <c r="Y279" i="33"/>
  <c r="Y280" i="33"/>
  <c r="Y281" i="33"/>
  <c r="Y282" i="33"/>
  <c r="Y283" i="33"/>
  <c r="Y284" i="33"/>
  <c r="Y285" i="33"/>
  <c r="Y286" i="33"/>
  <c r="Y287" i="33"/>
  <c r="Y288" i="33"/>
  <c r="Y289" i="33"/>
  <c r="Y290" i="33"/>
  <c r="Y291" i="33"/>
  <c r="Y292" i="33"/>
  <c r="Y293" i="33"/>
  <c r="Y294" i="33"/>
  <c r="Y295" i="33"/>
  <c r="Y296" i="33"/>
  <c r="Y297" i="33"/>
  <c r="Y298" i="33"/>
  <c r="Y299" i="33"/>
  <c r="Y300" i="33"/>
  <c r="Y301" i="33"/>
  <c r="Y302" i="33"/>
  <c r="Y303" i="33"/>
  <c r="Y304" i="33"/>
  <c r="Y305" i="33"/>
  <c r="Y306" i="33"/>
  <c r="Y307" i="33"/>
  <c r="Y308" i="33"/>
  <c r="Y309" i="33"/>
  <c r="Y310" i="33"/>
  <c r="Y311" i="33"/>
  <c r="Y312" i="33"/>
  <c r="Y313" i="33"/>
  <c r="Y314" i="33"/>
  <c r="Y315" i="33"/>
  <c r="Y316" i="33"/>
  <c r="Y317" i="33"/>
  <c r="Y318" i="33"/>
  <c r="Y319" i="33"/>
  <c r="Y320" i="33"/>
  <c r="Y321" i="33"/>
  <c r="Y322" i="33"/>
  <c r="Y323" i="33"/>
  <c r="Y324" i="33"/>
  <c r="Y325" i="33"/>
  <c r="Y326" i="33"/>
  <c r="Y327" i="33"/>
  <c r="Y328" i="33"/>
  <c r="Y329" i="33"/>
  <c r="Y330" i="33"/>
  <c r="Y331" i="33"/>
  <c r="Y332" i="33"/>
  <c r="Y333" i="33"/>
  <c r="Y334" i="33"/>
  <c r="Y335" i="33"/>
  <c r="Y336" i="33"/>
  <c r="Y337" i="33"/>
  <c r="Y338" i="33"/>
  <c r="Y339" i="33"/>
  <c r="Y340" i="33"/>
  <c r="Y341" i="33"/>
  <c r="Y342" i="33"/>
  <c r="Y343" i="33"/>
  <c r="Y344" i="33"/>
  <c r="Y345" i="33"/>
  <c r="Y346" i="33"/>
  <c r="Y347" i="33"/>
  <c r="Y348" i="33"/>
  <c r="Y349" i="33"/>
  <c r="Y350" i="33"/>
  <c r="Y351" i="33"/>
  <c r="Y352" i="33"/>
  <c r="Y353" i="33"/>
  <c r="Y354" i="33"/>
  <c r="Y355" i="33"/>
  <c r="Y356" i="33"/>
  <c r="Y357" i="33"/>
  <c r="Y358" i="33"/>
  <c r="Y359" i="33"/>
  <c r="Y360" i="33"/>
  <c r="Y361" i="33"/>
  <c r="Y362" i="33"/>
  <c r="Y363" i="33"/>
  <c r="Y364" i="33"/>
  <c r="Y365" i="33"/>
  <c r="Y366" i="33"/>
  <c r="Y367" i="33"/>
  <c r="Y368" i="33"/>
  <c r="Y369" i="33"/>
  <c r="Y370" i="33"/>
  <c r="Y371" i="33"/>
  <c r="Y372" i="33"/>
  <c r="Y373" i="33"/>
  <c r="Y374" i="33"/>
  <c r="Y375" i="33"/>
  <c r="Y376" i="33"/>
  <c r="Y377" i="33"/>
  <c r="Y378" i="33"/>
  <c r="Y379" i="33"/>
  <c r="Y380" i="33"/>
  <c r="Y381" i="33"/>
  <c r="Y382" i="33"/>
  <c r="Y383" i="33"/>
  <c r="Y384" i="33"/>
  <c r="Y385" i="33"/>
  <c r="Y386" i="33"/>
  <c r="Y387" i="33"/>
  <c r="Y388" i="33"/>
  <c r="Y389" i="33"/>
  <c r="Y390" i="33"/>
  <c r="Y391" i="33"/>
  <c r="Y392" i="33"/>
  <c r="Y393" i="33"/>
  <c r="Y394" i="33"/>
  <c r="Y395" i="33"/>
  <c r="Y396" i="33"/>
  <c r="Y397" i="33"/>
  <c r="Y398" i="33"/>
  <c r="Y399" i="33"/>
  <c r="Y400" i="33"/>
  <c r="Y401" i="33"/>
  <c r="Y402" i="33"/>
  <c r="Y403" i="33"/>
  <c r="Y404" i="33"/>
  <c r="Y405" i="33"/>
  <c r="Y406" i="33"/>
  <c r="Y407" i="33"/>
  <c r="Y408" i="33"/>
  <c r="Y409" i="33"/>
  <c r="Y410" i="33"/>
  <c r="Y411" i="33"/>
  <c r="Y412" i="33"/>
  <c r="Y413" i="33"/>
  <c r="Y414" i="33"/>
  <c r="Y415" i="33"/>
  <c r="Y416" i="33"/>
  <c r="Y417" i="33"/>
  <c r="Y418" i="33"/>
  <c r="Y419" i="33"/>
  <c r="Y420" i="33"/>
  <c r="Y421" i="33"/>
  <c r="Y422" i="33"/>
  <c r="Y423" i="33"/>
  <c r="Y424" i="33"/>
  <c r="Y425" i="33"/>
  <c r="Y426" i="33"/>
  <c r="Y427" i="33"/>
  <c r="Y428" i="33"/>
  <c r="Y429" i="33"/>
  <c r="Y430" i="33"/>
  <c r="Y431" i="33"/>
  <c r="Y432" i="33"/>
  <c r="Y433" i="33"/>
  <c r="Y434" i="33"/>
  <c r="Y435" i="33"/>
  <c r="Y436" i="33"/>
  <c r="Y437" i="33"/>
  <c r="Y438" i="33"/>
  <c r="Y439" i="33"/>
  <c r="Y440" i="33"/>
  <c r="Y441" i="33"/>
  <c r="Y442" i="33"/>
  <c r="Y443" i="33"/>
  <c r="Y18" i="33"/>
  <c r="W20" i="33"/>
  <c r="W21"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W137" i="33"/>
  <c r="W138" i="33"/>
  <c r="W139" i="33"/>
  <c r="W140" i="33"/>
  <c r="W141" i="33"/>
  <c r="W142" i="33"/>
  <c r="W143" i="33"/>
  <c r="W144" i="33"/>
  <c r="W145" i="33"/>
  <c r="W146" i="33"/>
  <c r="W147" i="33"/>
  <c r="W148" i="33"/>
  <c r="W149" i="33"/>
  <c r="W150" i="33"/>
  <c r="W151" i="33"/>
  <c r="W152" i="33"/>
  <c r="W153" i="33"/>
  <c r="W154" i="33"/>
  <c r="W155" i="33"/>
  <c r="W156" i="33"/>
  <c r="W157" i="33"/>
  <c r="W158" i="33"/>
  <c r="W159" i="33"/>
  <c r="W160" i="33"/>
  <c r="W161" i="33"/>
  <c r="W162" i="33"/>
  <c r="W163" i="33"/>
  <c r="W164" i="33"/>
  <c r="W165" i="33"/>
  <c r="W166" i="33"/>
  <c r="W167" i="33"/>
  <c r="W168" i="33"/>
  <c r="W169" i="33"/>
  <c r="W170" i="33"/>
  <c r="W171" i="33"/>
  <c r="W172" i="33"/>
  <c r="W173" i="33"/>
  <c r="W174" i="33"/>
  <c r="W175" i="33"/>
  <c r="W176" i="33"/>
  <c r="W177" i="33"/>
  <c r="W178" i="33"/>
  <c r="W179" i="33"/>
  <c r="W180" i="33"/>
  <c r="W181" i="33"/>
  <c r="W182" i="33"/>
  <c r="W183" i="33"/>
  <c r="W184" i="33"/>
  <c r="W185" i="33"/>
  <c r="W186" i="33"/>
  <c r="W187" i="33"/>
  <c r="W188" i="33"/>
  <c r="W189" i="33"/>
  <c r="W190" i="33"/>
  <c r="W191" i="33"/>
  <c r="W192" i="33"/>
  <c r="W193" i="33"/>
  <c r="W194" i="33"/>
  <c r="W195" i="33"/>
  <c r="W196" i="33"/>
  <c r="W197" i="33"/>
  <c r="W198" i="33"/>
  <c r="W199" i="33"/>
  <c r="W200" i="33"/>
  <c r="W201" i="33"/>
  <c r="W202" i="33"/>
  <c r="W203" i="33"/>
  <c r="W204" i="33"/>
  <c r="W205" i="33"/>
  <c r="W206" i="33"/>
  <c r="W207" i="33"/>
  <c r="W208" i="33"/>
  <c r="W209" i="33"/>
  <c r="W210" i="33"/>
  <c r="W211" i="33"/>
  <c r="W212" i="33"/>
  <c r="W213" i="33"/>
  <c r="W214" i="33"/>
  <c r="W215" i="33"/>
  <c r="W216" i="33"/>
  <c r="W217" i="33"/>
  <c r="W218" i="33"/>
  <c r="W219" i="33"/>
  <c r="W220" i="33"/>
  <c r="W221" i="33"/>
  <c r="W222" i="33"/>
  <c r="W223" i="33"/>
  <c r="W224" i="33"/>
  <c r="W225" i="33"/>
  <c r="W226" i="33"/>
  <c r="W227" i="33"/>
  <c r="W228" i="33"/>
  <c r="W229" i="33"/>
  <c r="W230" i="33"/>
  <c r="W231" i="33"/>
  <c r="W232" i="33"/>
  <c r="W233" i="33"/>
  <c r="W234" i="33"/>
  <c r="W235" i="33"/>
  <c r="W236" i="33"/>
  <c r="W237" i="33"/>
  <c r="W238" i="33"/>
  <c r="W239" i="33"/>
  <c r="W240" i="33"/>
  <c r="W241" i="33"/>
  <c r="W242" i="33"/>
  <c r="W243" i="33"/>
  <c r="W244" i="33"/>
  <c r="W245" i="33"/>
  <c r="W246" i="33"/>
  <c r="W247" i="33"/>
  <c r="W248" i="33"/>
  <c r="W249" i="33"/>
  <c r="W250" i="33"/>
  <c r="W251" i="33"/>
  <c r="W252" i="33"/>
  <c r="W253" i="33"/>
  <c r="W254" i="33"/>
  <c r="W255" i="33"/>
  <c r="W256" i="33"/>
  <c r="W257" i="33"/>
  <c r="W258" i="33"/>
  <c r="W259" i="33"/>
  <c r="W260" i="33"/>
  <c r="W261" i="33"/>
  <c r="W262" i="33"/>
  <c r="W263" i="33"/>
  <c r="W264" i="33"/>
  <c r="W265" i="33"/>
  <c r="W266" i="33"/>
  <c r="W268" i="33"/>
  <c r="W269" i="33"/>
  <c r="W270" i="33"/>
  <c r="W271" i="33"/>
  <c r="W272" i="33"/>
  <c r="W273" i="33"/>
  <c r="W274" i="33"/>
  <c r="W275" i="33"/>
  <c r="W276" i="33"/>
  <c r="W277" i="33"/>
  <c r="W278" i="33"/>
  <c r="W279" i="33"/>
  <c r="W280" i="33"/>
  <c r="W281" i="33"/>
  <c r="W282" i="33"/>
  <c r="W283" i="33"/>
  <c r="W284" i="33"/>
  <c r="W285" i="33"/>
  <c r="W286" i="33"/>
  <c r="W287" i="33"/>
  <c r="W288" i="33"/>
  <c r="W289" i="33"/>
  <c r="W290" i="33"/>
  <c r="W291" i="33"/>
  <c r="W292" i="33"/>
  <c r="W293" i="33"/>
  <c r="W294" i="33"/>
  <c r="W295" i="33"/>
  <c r="W296" i="33"/>
  <c r="W297" i="33"/>
  <c r="W298" i="33"/>
  <c r="W299" i="33"/>
  <c r="W300" i="33"/>
  <c r="W301" i="33"/>
  <c r="W302" i="33"/>
  <c r="W303" i="33"/>
  <c r="W304" i="33"/>
  <c r="W305" i="33"/>
  <c r="W306" i="33"/>
  <c r="W307" i="33"/>
  <c r="W308" i="33"/>
  <c r="W309" i="33"/>
  <c r="W310" i="33"/>
  <c r="W311" i="33"/>
  <c r="W312" i="33"/>
  <c r="W313" i="33"/>
  <c r="W314" i="33"/>
  <c r="W315" i="33"/>
  <c r="W316" i="33"/>
  <c r="W317" i="33"/>
  <c r="W318" i="33"/>
  <c r="W319" i="33"/>
  <c r="W320" i="33"/>
  <c r="W321" i="33"/>
  <c r="W322" i="33"/>
  <c r="W323" i="33"/>
  <c r="W324" i="33"/>
  <c r="W325" i="33"/>
  <c r="W326" i="33"/>
  <c r="W327" i="33"/>
  <c r="W328" i="33"/>
  <c r="W329" i="33"/>
  <c r="W330" i="33"/>
  <c r="W331" i="33"/>
  <c r="W332" i="33"/>
  <c r="W333" i="33"/>
  <c r="W334" i="33"/>
  <c r="W335" i="33"/>
  <c r="W336" i="33"/>
  <c r="W337" i="33"/>
  <c r="W338" i="33"/>
  <c r="W339" i="33"/>
  <c r="W340" i="33"/>
  <c r="W341" i="33"/>
  <c r="W342" i="33"/>
  <c r="W343" i="33"/>
  <c r="W344" i="33"/>
  <c r="W345" i="33"/>
  <c r="W346" i="33"/>
  <c r="W347" i="33"/>
  <c r="W348" i="33"/>
  <c r="W349" i="33"/>
  <c r="W350" i="33"/>
  <c r="W351" i="33"/>
  <c r="W352" i="33"/>
  <c r="W353" i="33"/>
  <c r="W354" i="33"/>
  <c r="W355" i="33"/>
  <c r="W356" i="33"/>
  <c r="W357" i="33"/>
  <c r="W358" i="33"/>
  <c r="W359" i="33"/>
  <c r="W360" i="33"/>
  <c r="W361" i="33"/>
  <c r="W362" i="33"/>
  <c r="W363" i="33"/>
  <c r="W364" i="33"/>
  <c r="W365" i="33"/>
  <c r="W366" i="33"/>
  <c r="W367" i="33"/>
  <c r="W368" i="33"/>
  <c r="W369" i="33"/>
  <c r="W370" i="33"/>
  <c r="W371" i="33"/>
  <c r="W372" i="33"/>
  <c r="W373" i="33"/>
  <c r="W374" i="33"/>
  <c r="W375" i="33"/>
  <c r="W376" i="33"/>
  <c r="W377" i="33"/>
  <c r="W378" i="33"/>
  <c r="W379" i="33"/>
  <c r="W380" i="33"/>
  <c r="W381" i="33"/>
  <c r="W382" i="33"/>
  <c r="W383" i="33"/>
  <c r="W384" i="33"/>
  <c r="W385" i="33"/>
  <c r="W386" i="33"/>
  <c r="W387" i="33"/>
  <c r="W388" i="33"/>
  <c r="W389" i="33"/>
  <c r="W390" i="33"/>
  <c r="W391" i="33"/>
  <c r="W392" i="33"/>
  <c r="W393" i="33"/>
  <c r="W394" i="33"/>
  <c r="W395" i="33"/>
  <c r="W396" i="33"/>
  <c r="W397" i="33"/>
  <c r="W398" i="33"/>
  <c r="W399" i="33"/>
  <c r="W400" i="33"/>
  <c r="W401" i="33"/>
  <c r="W402" i="33"/>
  <c r="W403" i="33"/>
  <c r="W404" i="33"/>
  <c r="W405" i="33"/>
  <c r="W406" i="33"/>
  <c r="W407" i="33"/>
  <c r="W408" i="33"/>
  <c r="W409" i="33"/>
  <c r="W410" i="33"/>
  <c r="W411" i="33"/>
  <c r="W412" i="33"/>
  <c r="W413" i="33"/>
  <c r="W414" i="33"/>
  <c r="W415" i="33"/>
  <c r="W416" i="33"/>
  <c r="W417" i="33"/>
  <c r="W418" i="33"/>
  <c r="W419" i="33"/>
  <c r="W420" i="33"/>
  <c r="W421" i="33"/>
  <c r="W422" i="33"/>
  <c r="W423" i="33"/>
  <c r="W424" i="33"/>
  <c r="W425" i="33"/>
  <c r="W426" i="33"/>
  <c r="W427" i="33"/>
  <c r="W428" i="33"/>
  <c r="W429" i="33"/>
  <c r="W430" i="33"/>
  <c r="W431" i="33"/>
  <c r="W432" i="33"/>
  <c r="W433" i="33"/>
  <c r="W434" i="33"/>
  <c r="W435" i="33"/>
  <c r="W436" i="33"/>
  <c r="W437" i="33"/>
  <c r="W438" i="33"/>
  <c r="W439" i="33"/>
  <c r="W440" i="33"/>
  <c r="W441" i="33"/>
  <c r="W442" i="33"/>
  <c r="W443" i="33"/>
  <c r="S24" i="33"/>
  <c r="S25" i="33"/>
  <c r="S33" i="33"/>
  <c r="S36" i="33"/>
  <c r="S38" i="33"/>
  <c r="S40" i="33"/>
  <c r="S42" i="33"/>
  <c r="S47" i="33"/>
  <c r="S49" i="33"/>
  <c r="S54" i="33"/>
  <c r="S57" i="33"/>
  <c r="S60" i="33"/>
  <c r="S63" i="33"/>
  <c r="S66" i="33"/>
  <c r="S67" i="33"/>
  <c r="S68" i="33"/>
  <c r="S69" i="33"/>
  <c r="S70" i="33"/>
  <c r="S72" i="33"/>
  <c r="S73" i="33"/>
  <c r="S77" i="33"/>
  <c r="S80" i="33"/>
  <c r="S84" i="33"/>
  <c r="S85" i="33"/>
  <c r="S89" i="33"/>
  <c r="S95" i="33"/>
  <c r="S101" i="33"/>
  <c r="S106" i="33"/>
  <c r="S108" i="33"/>
  <c r="S109" i="33"/>
  <c r="S112" i="33"/>
  <c r="S121" i="33"/>
  <c r="S122" i="33"/>
  <c r="S123" i="33"/>
  <c r="S128" i="33"/>
  <c r="S137" i="33"/>
  <c r="S139" i="33"/>
  <c r="S143" i="33"/>
  <c r="S161" i="33"/>
  <c r="S164" i="33"/>
  <c r="S166" i="33"/>
  <c r="S181" i="33"/>
  <c r="S183" i="33"/>
  <c r="S192" i="33"/>
  <c r="S193" i="33"/>
  <c r="S205" i="33"/>
  <c r="S218" i="33"/>
  <c r="S223" i="33"/>
  <c r="S241" i="33"/>
  <c r="S267" i="33"/>
  <c r="S274" i="33"/>
  <c r="S282" i="33"/>
  <c r="S285" i="33"/>
  <c r="S296" i="33"/>
  <c r="S332" i="33"/>
  <c r="S381" i="33"/>
  <c r="S21" i="33" l="1"/>
  <c r="U19" i="33"/>
  <c r="U20" i="33"/>
  <c r="U21" i="33"/>
  <c r="U23" i="33"/>
  <c r="U24" i="33"/>
  <c r="U25" i="33"/>
  <c r="U26" i="33"/>
  <c r="U27" i="33"/>
  <c r="U28" i="33"/>
  <c r="U29" i="33"/>
  <c r="U30" i="33"/>
  <c r="U31" i="33"/>
  <c r="U32" i="33"/>
  <c r="U33" i="33"/>
  <c r="U34" i="33"/>
  <c r="U35" i="33"/>
  <c r="U36" i="33"/>
  <c r="U37" i="33"/>
  <c r="U38" i="33"/>
  <c r="U39" i="33"/>
  <c r="U40" i="33"/>
  <c r="U41" i="33"/>
  <c r="U42" i="33"/>
  <c r="U43" i="33"/>
  <c r="U44" i="33"/>
  <c r="U45" i="33"/>
  <c r="U46" i="33"/>
  <c r="U47" i="33"/>
  <c r="U48" i="33"/>
  <c r="U49" i="33"/>
  <c r="U50" i="33"/>
  <c r="U51" i="33"/>
  <c r="U52" i="33"/>
  <c r="U53" i="33"/>
  <c r="U54" i="33"/>
  <c r="U55" i="33"/>
  <c r="U56" i="33"/>
  <c r="U57" i="33"/>
  <c r="U58" i="33"/>
  <c r="U59" i="33"/>
  <c r="U60" i="33"/>
  <c r="U61" i="33"/>
  <c r="U62" i="33"/>
  <c r="U63" i="33"/>
  <c r="U64" i="33"/>
  <c r="U65" i="33"/>
  <c r="U66" i="33"/>
  <c r="U67" i="33"/>
  <c r="U68" i="33"/>
  <c r="U69" i="33"/>
  <c r="U70" i="33"/>
  <c r="U71" i="33"/>
  <c r="U72" i="33"/>
  <c r="U73" i="33"/>
  <c r="U74" i="33"/>
  <c r="U75" i="33"/>
  <c r="U76" i="33"/>
  <c r="U77" i="33"/>
  <c r="U78" i="33"/>
  <c r="U79" i="33"/>
  <c r="U80" i="33"/>
  <c r="U81" i="33"/>
  <c r="U82" i="33"/>
  <c r="U83" i="33"/>
  <c r="U84" i="33"/>
  <c r="U85" i="33"/>
  <c r="U86" i="33"/>
  <c r="U87" i="33"/>
  <c r="U88" i="33"/>
  <c r="U89" i="33"/>
  <c r="U90" i="33"/>
  <c r="U91" i="33"/>
  <c r="U92" i="33"/>
  <c r="U93" i="33"/>
  <c r="U94" i="33"/>
  <c r="U95" i="33"/>
  <c r="U96" i="33"/>
  <c r="U97" i="33"/>
  <c r="U98" i="33"/>
  <c r="U99" i="33"/>
  <c r="U100" i="33"/>
  <c r="U101" i="33"/>
  <c r="U102" i="33"/>
  <c r="U103" i="33"/>
  <c r="U104" i="33"/>
  <c r="U105" i="33"/>
  <c r="U106" i="33"/>
  <c r="U107" i="33"/>
  <c r="U108" i="33"/>
  <c r="U109" i="33"/>
  <c r="U110" i="33"/>
  <c r="U111" i="33"/>
  <c r="U112" i="33"/>
  <c r="U113" i="33"/>
  <c r="U114" i="33"/>
  <c r="U115" i="33"/>
  <c r="U116" i="33"/>
  <c r="U117" i="33"/>
  <c r="U118" i="33"/>
  <c r="U119" i="33"/>
  <c r="U120" i="33"/>
  <c r="U121" i="33"/>
  <c r="U122" i="33"/>
  <c r="U123" i="33"/>
  <c r="U124" i="33"/>
  <c r="U125" i="33"/>
  <c r="U126" i="33"/>
  <c r="U127" i="33"/>
  <c r="U128" i="33"/>
  <c r="U129" i="33"/>
  <c r="U130" i="33"/>
  <c r="U131" i="33"/>
  <c r="U132" i="33"/>
  <c r="U133" i="33"/>
  <c r="U134" i="33"/>
  <c r="U135" i="33"/>
  <c r="U136" i="33"/>
  <c r="U137" i="33"/>
  <c r="U138" i="33"/>
  <c r="U139" i="33"/>
  <c r="U140" i="33"/>
  <c r="U141" i="33"/>
  <c r="U142" i="33"/>
  <c r="U143" i="33"/>
  <c r="U144" i="33"/>
  <c r="U145" i="33"/>
  <c r="U146" i="33"/>
  <c r="U147" i="33"/>
  <c r="U148" i="33"/>
  <c r="U149" i="33"/>
  <c r="U150" i="33"/>
  <c r="U151" i="33"/>
  <c r="U152" i="33"/>
  <c r="U153" i="33"/>
  <c r="U154" i="33"/>
  <c r="U155" i="33"/>
  <c r="U156" i="33"/>
  <c r="U157" i="33"/>
  <c r="U158" i="33"/>
  <c r="U159" i="33"/>
  <c r="U160" i="33"/>
  <c r="U161" i="33"/>
  <c r="U162" i="33"/>
  <c r="U163" i="33"/>
  <c r="U164" i="33"/>
  <c r="U165" i="33"/>
  <c r="U166" i="33"/>
  <c r="U167" i="33"/>
  <c r="U168" i="33"/>
  <c r="U169" i="33"/>
  <c r="U170" i="33"/>
  <c r="U171" i="33"/>
  <c r="U172" i="33"/>
  <c r="U173" i="33"/>
  <c r="U174" i="33"/>
  <c r="U175" i="33"/>
  <c r="U176" i="33"/>
  <c r="U177" i="33"/>
  <c r="U178" i="33"/>
  <c r="U179" i="33"/>
  <c r="U180" i="33"/>
  <c r="U181" i="33"/>
  <c r="U182" i="33"/>
  <c r="U183" i="33"/>
  <c r="U184" i="33"/>
  <c r="U185" i="33"/>
  <c r="U186" i="33"/>
  <c r="U187" i="33"/>
  <c r="U188" i="33"/>
  <c r="U189" i="33"/>
  <c r="U190" i="33"/>
  <c r="U191" i="33"/>
  <c r="U192" i="33"/>
  <c r="U193" i="33"/>
  <c r="U194" i="33"/>
  <c r="U195" i="33"/>
  <c r="U196" i="33"/>
  <c r="U197" i="33"/>
  <c r="U198" i="33"/>
  <c r="U199" i="33"/>
  <c r="U200" i="33"/>
  <c r="U201" i="33"/>
  <c r="U202" i="33"/>
  <c r="U203" i="33"/>
  <c r="U204" i="33"/>
  <c r="U205" i="33"/>
  <c r="U206" i="33"/>
  <c r="U207" i="33"/>
  <c r="U208" i="33"/>
  <c r="U209" i="33"/>
  <c r="U210" i="33"/>
  <c r="U211" i="33"/>
  <c r="U212" i="33"/>
  <c r="U213" i="33"/>
  <c r="U214" i="33"/>
  <c r="U215" i="33"/>
  <c r="U216" i="33"/>
  <c r="U217" i="33"/>
  <c r="U218" i="33"/>
  <c r="U219" i="33"/>
  <c r="U220" i="33"/>
  <c r="U221" i="33"/>
  <c r="U222" i="33"/>
  <c r="U223" i="33"/>
  <c r="U224" i="33"/>
  <c r="U225" i="33"/>
  <c r="U226" i="33"/>
  <c r="U227" i="33"/>
  <c r="U228" i="33"/>
  <c r="U229" i="33"/>
  <c r="U230" i="33"/>
  <c r="U231" i="33"/>
  <c r="U232" i="33"/>
  <c r="U233" i="33"/>
  <c r="U234" i="33"/>
  <c r="U235" i="33"/>
  <c r="U236" i="33"/>
  <c r="U237" i="33"/>
  <c r="U238" i="33"/>
  <c r="U239" i="33"/>
  <c r="U240" i="33"/>
  <c r="U241" i="33"/>
  <c r="U242" i="33"/>
  <c r="U243" i="33"/>
  <c r="U244" i="33"/>
  <c r="U245" i="33"/>
  <c r="U246" i="33"/>
  <c r="U247" i="33"/>
  <c r="U248" i="33"/>
  <c r="U249" i="33"/>
  <c r="U250" i="33"/>
  <c r="U251" i="33"/>
  <c r="U252" i="33"/>
  <c r="U253" i="33"/>
  <c r="U254" i="33"/>
  <c r="U255" i="33"/>
  <c r="U256" i="33"/>
  <c r="U257" i="33"/>
  <c r="U258" i="33"/>
  <c r="U259" i="33"/>
  <c r="U260" i="33"/>
  <c r="U261" i="33"/>
  <c r="U262" i="33"/>
  <c r="U263" i="33"/>
  <c r="U264" i="33"/>
  <c r="U265" i="33"/>
  <c r="U266" i="33"/>
  <c r="U267" i="33"/>
  <c r="U268" i="33"/>
  <c r="U269" i="33"/>
  <c r="U270" i="33"/>
  <c r="U271" i="33"/>
  <c r="U272" i="33"/>
  <c r="U273" i="33"/>
  <c r="U274" i="33"/>
  <c r="U275" i="33"/>
  <c r="U276" i="33"/>
  <c r="U277" i="33"/>
  <c r="U278" i="33"/>
  <c r="U279" i="33"/>
  <c r="U280" i="33"/>
  <c r="U281" i="33"/>
  <c r="U282" i="33"/>
  <c r="U283" i="33"/>
  <c r="U284" i="33"/>
  <c r="U285" i="33"/>
  <c r="U286" i="33"/>
  <c r="U287" i="33"/>
  <c r="U288" i="33"/>
  <c r="U289" i="33"/>
  <c r="U290" i="33"/>
  <c r="U291" i="33"/>
  <c r="U292" i="33"/>
  <c r="U293" i="33"/>
  <c r="U294" i="33"/>
  <c r="U295" i="33"/>
  <c r="U296" i="33"/>
  <c r="U297" i="33"/>
  <c r="U298" i="33"/>
  <c r="U299" i="33"/>
  <c r="U300" i="33"/>
  <c r="U301" i="33"/>
  <c r="U302" i="33"/>
  <c r="U303" i="33"/>
  <c r="U304" i="33"/>
  <c r="U305" i="33"/>
  <c r="U306" i="33"/>
  <c r="U307" i="33"/>
  <c r="U308" i="33"/>
  <c r="U309" i="33"/>
  <c r="U310" i="33"/>
  <c r="U311" i="33"/>
  <c r="U312" i="33"/>
  <c r="U313" i="33"/>
  <c r="U314" i="33"/>
  <c r="U315" i="33"/>
  <c r="U316" i="33"/>
  <c r="U317" i="33"/>
  <c r="U318" i="33"/>
  <c r="U319" i="33"/>
  <c r="U320" i="33"/>
  <c r="U321" i="33"/>
  <c r="U322" i="33"/>
  <c r="U323" i="33"/>
  <c r="U324" i="33"/>
  <c r="U325" i="33"/>
  <c r="U326" i="33"/>
  <c r="U327" i="33"/>
  <c r="U328" i="33"/>
  <c r="U329" i="33"/>
  <c r="U330" i="33"/>
  <c r="U331" i="33"/>
  <c r="U332" i="33"/>
  <c r="U333" i="33"/>
  <c r="U334" i="33"/>
  <c r="U335" i="33"/>
  <c r="U336" i="33"/>
  <c r="U337" i="33"/>
  <c r="U338" i="33"/>
  <c r="U339" i="33"/>
  <c r="U340" i="33"/>
  <c r="U341" i="33"/>
  <c r="U342" i="33"/>
  <c r="U343" i="33"/>
  <c r="U344" i="33"/>
  <c r="U345" i="33"/>
  <c r="U346" i="33"/>
  <c r="U347" i="33"/>
  <c r="U348" i="33"/>
  <c r="U349" i="33"/>
  <c r="U350" i="33"/>
  <c r="U351" i="33"/>
  <c r="U352" i="33"/>
  <c r="U353" i="33"/>
  <c r="U354" i="33"/>
  <c r="U355" i="33"/>
  <c r="U356" i="33"/>
  <c r="U357" i="33"/>
  <c r="U358" i="33"/>
  <c r="U359" i="33"/>
  <c r="U360" i="33"/>
  <c r="U361" i="33"/>
  <c r="U362" i="33"/>
  <c r="U363" i="33"/>
  <c r="U364" i="33"/>
  <c r="U365" i="33"/>
  <c r="U366" i="33"/>
  <c r="U367" i="33"/>
  <c r="U368" i="33"/>
  <c r="U369" i="33"/>
  <c r="U370" i="33"/>
  <c r="U371" i="33"/>
  <c r="U372" i="33"/>
  <c r="U373" i="33"/>
  <c r="U374" i="33"/>
  <c r="U375" i="33"/>
  <c r="U376" i="33"/>
  <c r="U377" i="33"/>
  <c r="U378" i="33"/>
  <c r="U379" i="33"/>
  <c r="U380" i="33"/>
  <c r="U381" i="33"/>
  <c r="U382" i="33"/>
  <c r="U383" i="33"/>
  <c r="U384" i="33"/>
  <c r="U385" i="33"/>
  <c r="U386" i="33"/>
  <c r="U387" i="33"/>
  <c r="U388" i="33"/>
  <c r="U389" i="33"/>
  <c r="U390" i="33"/>
  <c r="U391" i="33"/>
  <c r="U392" i="33"/>
  <c r="U393" i="33"/>
  <c r="U394" i="33"/>
  <c r="U395" i="33"/>
  <c r="U396" i="33"/>
  <c r="U397" i="33"/>
  <c r="U398" i="33"/>
  <c r="U399" i="33"/>
  <c r="U400" i="33"/>
  <c r="U401" i="33"/>
  <c r="U402" i="33"/>
  <c r="U403" i="33"/>
  <c r="U404" i="33"/>
  <c r="U405" i="33"/>
  <c r="U406" i="33"/>
  <c r="U407" i="33"/>
  <c r="U408" i="33"/>
  <c r="U409" i="33"/>
  <c r="U410" i="33"/>
  <c r="U411" i="33"/>
  <c r="U412" i="33"/>
  <c r="U413" i="33"/>
  <c r="U414" i="33"/>
  <c r="U415" i="33"/>
  <c r="U416" i="33"/>
  <c r="U417" i="33"/>
  <c r="U418" i="33"/>
  <c r="U419" i="33"/>
  <c r="U420" i="33"/>
  <c r="U421" i="33"/>
  <c r="U422" i="33"/>
  <c r="U423" i="33"/>
  <c r="U424" i="33"/>
  <c r="U425" i="33"/>
  <c r="U426" i="33"/>
  <c r="U427" i="33"/>
  <c r="U428" i="33"/>
  <c r="U429" i="33"/>
  <c r="U430" i="33"/>
  <c r="U431" i="33"/>
  <c r="U432" i="33"/>
  <c r="U433" i="33"/>
  <c r="U434" i="33"/>
  <c r="U435" i="33"/>
  <c r="U436" i="33"/>
  <c r="U437" i="33"/>
  <c r="U438" i="33"/>
  <c r="U439" i="33"/>
  <c r="U440" i="33"/>
  <c r="U441" i="33"/>
  <c r="U442" i="33"/>
  <c r="U443" i="33"/>
  <c r="T414" i="33"/>
  <c r="T415" i="33"/>
  <c r="T416" i="33"/>
  <c r="T417" i="33"/>
  <c r="T418" i="33"/>
  <c r="T419" i="33"/>
  <c r="T420" i="33"/>
  <c r="T421" i="33"/>
  <c r="T422" i="33"/>
  <c r="T423" i="33"/>
  <c r="T424" i="33"/>
  <c r="T425" i="33"/>
  <c r="T426" i="33"/>
  <c r="T427" i="33"/>
  <c r="T428" i="33"/>
  <c r="T429" i="33"/>
  <c r="T430" i="33"/>
  <c r="T431" i="33"/>
  <c r="T432" i="33"/>
  <c r="T433" i="33"/>
  <c r="T434" i="33"/>
  <c r="T435" i="33"/>
  <c r="T436" i="33"/>
  <c r="T437" i="33"/>
  <c r="T438" i="33"/>
  <c r="T439" i="33"/>
  <c r="T440" i="33"/>
  <c r="T441" i="33"/>
  <c r="T442" i="33"/>
  <c r="T443" i="33"/>
  <c r="S416" i="33"/>
  <c r="S417" i="33"/>
  <c r="S418" i="33"/>
  <c r="S419" i="33"/>
  <c r="S420" i="33"/>
  <c r="S421" i="33"/>
  <c r="S422" i="33"/>
  <c r="S423" i="33"/>
  <c r="S425" i="33"/>
  <c r="S426" i="33"/>
  <c r="S427" i="33"/>
  <c r="S428" i="33"/>
  <c r="S429" i="33"/>
  <c r="S430" i="33"/>
  <c r="S431" i="33"/>
  <c r="S432" i="33"/>
  <c r="S433" i="33"/>
  <c r="S434" i="33"/>
  <c r="S435" i="33"/>
  <c r="S436" i="33"/>
  <c r="S437" i="33"/>
  <c r="S438" i="33"/>
  <c r="S439" i="33"/>
  <c r="S440" i="33"/>
  <c r="S441" i="33"/>
  <c r="S442" i="33"/>
  <c r="S443" i="33"/>
  <c r="U18" i="33"/>
  <c r="T21" i="33"/>
  <c r="T23" i="33"/>
  <c r="T24" i="33"/>
  <c r="T25" i="33"/>
  <c r="T26" i="33"/>
  <c r="T27" i="33"/>
  <c r="T28" i="33"/>
  <c r="T29" i="33"/>
  <c r="T30" i="33"/>
  <c r="T31" i="33"/>
  <c r="T32" i="33"/>
  <c r="T33" i="33"/>
  <c r="T34" i="33"/>
  <c r="T35" i="33"/>
  <c r="T36" i="33"/>
  <c r="T37" i="33"/>
  <c r="T38" i="33"/>
  <c r="T39" i="33"/>
  <c r="T40" i="33"/>
  <c r="T41" i="33"/>
  <c r="T42" i="33"/>
  <c r="T43" i="33"/>
  <c r="T44" i="33"/>
  <c r="T45" i="33"/>
  <c r="T46" i="33"/>
  <c r="T47" i="33"/>
  <c r="T48" i="33"/>
  <c r="T49" i="33"/>
  <c r="T50" i="33"/>
  <c r="T51" i="33"/>
  <c r="T52" i="33"/>
  <c r="T53" i="33"/>
  <c r="T54" i="33"/>
  <c r="T55" i="33"/>
  <c r="T56" i="33"/>
  <c r="T57" i="33"/>
  <c r="T58" i="33"/>
  <c r="T59" i="33"/>
  <c r="T60" i="33"/>
  <c r="T61" i="33"/>
  <c r="T62" i="33"/>
  <c r="T63" i="33"/>
  <c r="T64" i="33"/>
  <c r="T65" i="33"/>
  <c r="T66" i="33"/>
  <c r="T67" i="33"/>
  <c r="T68" i="33"/>
  <c r="T69" i="33"/>
  <c r="T70" i="33"/>
  <c r="T71" i="33"/>
  <c r="T72" i="33"/>
  <c r="T73" i="33"/>
  <c r="T74" i="33"/>
  <c r="T75" i="33"/>
  <c r="T76" i="33"/>
  <c r="T77" i="33"/>
  <c r="T78" i="33"/>
  <c r="T79" i="33"/>
  <c r="T80" i="33"/>
  <c r="T81" i="33"/>
  <c r="T82" i="33"/>
  <c r="T83" i="33"/>
  <c r="T84" i="33"/>
  <c r="T85" i="33"/>
  <c r="T86" i="33"/>
  <c r="T87" i="33"/>
  <c r="T88" i="33"/>
  <c r="T89" i="33"/>
  <c r="T90" i="33"/>
  <c r="T91" i="33"/>
  <c r="T92" i="33"/>
  <c r="T93" i="33"/>
  <c r="T94" i="33"/>
  <c r="T95" i="33"/>
  <c r="T96" i="33"/>
  <c r="T97" i="33"/>
  <c r="T98" i="33"/>
  <c r="T99" i="33"/>
  <c r="T100" i="33"/>
  <c r="T101" i="33"/>
  <c r="T102" i="33"/>
  <c r="T103" i="33"/>
  <c r="T104" i="33"/>
  <c r="T105" i="33"/>
  <c r="T106" i="33"/>
  <c r="T107" i="33"/>
  <c r="T108" i="33"/>
  <c r="T109" i="33"/>
  <c r="T110" i="33"/>
  <c r="T111" i="33"/>
  <c r="T112" i="33"/>
  <c r="T113" i="33"/>
  <c r="T114" i="33"/>
  <c r="T115" i="33"/>
  <c r="T116" i="33"/>
  <c r="T117" i="33"/>
  <c r="T118" i="33"/>
  <c r="T119" i="33"/>
  <c r="T120" i="33"/>
  <c r="T121" i="33"/>
  <c r="T122" i="33"/>
  <c r="T123" i="33"/>
  <c r="T124" i="33"/>
  <c r="T125" i="33"/>
  <c r="T126" i="33"/>
  <c r="T127" i="33"/>
  <c r="T128" i="33"/>
  <c r="T129" i="33"/>
  <c r="T130" i="33"/>
  <c r="T131" i="33"/>
  <c r="T132" i="33"/>
  <c r="T133" i="33"/>
  <c r="T134" i="33"/>
  <c r="T135" i="33"/>
  <c r="T136" i="33"/>
  <c r="T137" i="33"/>
  <c r="T138" i="33"/>
  <c r="T139" i="33"/>
  <c r="T140" i="33"/>
  <c r="T141" i="33"/>
  <c r="T142" i="33"/>
  <c r="T143" i="33"/>
  <c r="T144" i="33"/>
  <c r="T145" i="33"/>
  <c r="T146" i="33"/>
  <c r="T147" i="33"/>
  <c r="T148" i="33"/>
  <c r="T149" i="33"/>
  <c r="T150" i="33"/>
  <c r="T151" i="33"/>
  <c r="T152" i="33"/>
  <c r="T153" i="33"/>
  <c r="T154" i="33"/>
  <c r="T155" i="33"/>
  <c r="T156" i="33"/>
  <c r="T157" i="33"/>
  <c r="T158" i="33"/>
  <c r="T159" i="33"/>
  <c r="T160" i="33"/>
  <c r="T161" i="33"/>
  <c r="T162" i="33"/>
  <c r="T163" i="33"/>
  <c r="T164" i="33"/>
  <c r="T165" i="33"/>
  <c r="T166" i="33"/>
  <c r="T167" i="33"/>
  <c r="T168" i="33"/>
  <c r="T169" i="33"/>
  <c r="T170" i="33"/>
  <c r="T171" i="33"/>
  <c r="T172" i="33"/>
  <c r="T173" i="33"/>
  <c r="T174" i="33"/>
  <c r="T175" i="33"/>
  <c r="T176" i="33"/>
  <c r="T177" i="33"/>
  <c r="T178" i="33"/>
  <c r="T179" i="33"/>
  <c r="T180" i="33"/>
  <c r="T181" i="33"/>
  <c r="T182" i="33"/>
  <c r="T183" i="33"/>
  <c r="T184" i="33"/>
  <c r="T185" i="33"/>
  <c r="T186" i="33"/>
  <c r="T187" i="33"/>
  <c r="T188" i="33"/>
  <c r="T189" i="33"/>
  <c r="T190" i="33"/>
  <c r="T191" i="33"/>
  <c r="T192" i="33"/>
  <c r="T193" i="33"/>
  <c r="T194" i="33"/>
  <c r="T195" i="33"/>
  <c r="T196" i="33"/>
  <c r="T197" i="33"/>
  <c r="T198" i="33"/>
  <c r="T199" i="33"/>
  <c r="T200" i="33"/>
  <c r="T201" i="33"/>
  <c r="T202" i="33"/>
  <c r="T203" i="33"/>
  <c r="T204" i="33"/>
  <c r="T205" i="33"/>
  <c r="T206" i="33"/>
  <c r="T207" i="33"/>
  <c r="T208" i="33"/>
  <c r="T209" i="33"/>
  <c r="T210" i="33"/>
  <c r="T211" i="33"/>
  <c r="T212" i="33"/>
  <c r="T213" i="33"/>
  <c r="T214" i="33"/>
  <c r="T215" i="33"/>
  <c r="T216" i="33"/>
  <c r="T217" i="33"/>
  <c r="T218" i="33"/>
  <c r="T219" i="33"/>
  <c r="T220" i="33"/>
  <c r="T221" i="33"/>
  <c r="T222" i="33"/>
  <c r="T223" i="33"/>
  <c r="T224" i="33"/>
  <c r="T225" i="33"/>
  <c r="T226" i="33"/>
  <c r="T227" i="33"/>
  <c r="T228" i="33"/>
  <c r="T229" i="33"/>
  <c r="T230" i="33"/>
  <c r="T231" i="33"/>
  <c r="T232" i="33"/>
  <c r="T233" i="33"/>
  <c r="T234" i="33"/>
  <c r="T235" i="33"/>
  <c r="T236" i="33"/>
  <c r="T237" i="33"/>
  <c r="T238" i="33"/>
  <c r="T239" i="33"/>
  <c r="T240" i="33"/>
  <c r="T241" i="33"/>
  <c r="T242" i="33"/>
  <c r="T243" i="33"/>
  <c r="T244" i="33"/>
  <c r="T245" i="33"/>
  <c r="T246" i="33"/>
  <c r="T247" i="33"/>
  <c r="T248" i="33"/>
  <c r="T249" i="33"/>
  <c r="T250" i="33"/>
  <c r="T251" i="33"/>
  <c r="T252" i="33"/>
  <c r="T253" i="33"/>
  <c r="T254" i="33"/>
  <c r="T255" i="33"/>
  <c r="T256" i="33"/>
  <c r="T257" i="33"/>
  <c r="T258" i="33"/>
  <c r="T259" i="33"/>
  <c r="T260" i="33"/>
  <c r="T261" i="33"/>
  <c r="T262" i="33"/>
  <c r="T263" i="33"/>
  <c r="T264" i="33"/>
  <c r="T265" i="33"/>
  <c r="T266" i="33"/>
  <c r="T267" i="33"/>
  <c r="T268" i="33"/>
  <c r="T269" i="33"/>
  <c r="T270" i="33"/>
  <c r="T271" i="33"/>
  <c r="T272" i="33"/>
  <c r="T273" i="33"/>
  <c r="T274" i="33"/>
  <c r="T275" i="33"/>
  <c r="T276" i="33"/>
  <c r="T277" i="33"/>
  <c r="T278" i="33"/>
  <c r="T279" i="33"/>
  <c r="T280" i="33"/>
  <c r="T281" i="33"/>
  <c r="T282" i="33"/>
  <c r="T283" i="33"/>
  <c r="T284" i="33"/>
  <c r="T285" i="33"/>
  <c r="T286" i="33"/>
  <c r="T287" i="33"/>
  <c r="T288" i="33"/>
  <c r="T289" i="33"/>
  <c r="T290" i="33"/>
  <c r="T291" i="33"/>
  <c r="T292" i="33"/>
  <c r="T293" i="33"/>
  <c r="T294" i="33"/>
  <c r="T295" i="33"/>
  <c r="T296" i="33"/>
  <c r="T297" i="33"/>
  <c r="T298" i="33"/>
  <c r="T299" i="33"/>
  <c r="T300" i="33"/>
  <c r="T301" i="33"/>
  <c r="T302" i="33"/>
  <c r="T303" i="33"/>
  <c r="T304" i="33"/>
  <c r="T305" i="33"/>
  <c r="T306" i="33"/>
  <c r="T307" i="33"/>
  <c r="T308" i="33"/>
  <c r="T309" i="33"/>
  <c r="T310" i="33"/>
  <c r="T311" i="33"/>
  <c r="T312" i="33"/>
  <c r="T313" i="33"/>
  <c r="T314" i="33"/>
  <c r="T315" i="33"/>
  <c r="T316" i="33"/>
  <c r="T317" i="33"/>
  <c r="T318" i="33"/>
  <c r="T319" i="33"/>
  <c r="T320" i="33"/>
  <c r="T321" i="33"/>
  <c r="T322" i="33"/>
  <c r="T323" i="33"/>
  <c r="T324" i="33"/>
  <c r="T325" i="33"/>
  <c r="T326" i="33"/>
  <c r="T327" i="33"/>
  <c r="T328" i="33"/>
  <c r="T329" i="33"/>
  <c r="T330" i="33"/>
  <c r="T331" i="33"/>
  <c r="T332" i="33"/>
  <c r="T333" i="33"/>
  <c r="T334" i="33"/>
  <c r="T335" i="33"/>
  <c r="T336" i="33"/>
  <c r="T337" i="33"/>
  <c r="T338" i="33"/>
  <c r="T339" i="33"/>
  <c r="T340" i="33"/>
  <c r="T341" i="33"/>
  <c r="T342" i="33"/>
  <c r="T343" i="33"/>
  <c r="T344" i="33"/>
  <c r="T345" i="33"/>
  <c r="T346" i="33"/>
  <c r="T347" i="33"/>
  <c r="T348" i="33"/>
  <c r="T349" i="33"/>
  <c r="T350" i="33"/>
  <c r="T351" i="33"/>
  <c r="T352" i="33"/>
  <c r="T353" i="33"/>
  <c r="T354" i="33"/>
  <c r="T355" i="33"/>
  <c r="T356" i="33"/>
  <c r="T357" i="33"/>
  <c r="T358" i="33"/>
  <c r="T359" i="33"/>
  <c r="T360" i="33"/>
  <c r="T361" i="33"/>
  <c r="T362" i="33"/>
  <c r="T363" i="33"/>
  <c r="T364" i="33"/>
  <c r="T365" i="33"/>
  <c r="T366" i="33"/>
  <c r="T367" i="33"/>
  <c r="T368" i="33"/>
  <c r="T369" i="33"/>
  <c r="T370" i="33"/>
  <c r="T371" i="33"/>
  <c r="T372" i="33"/>
  <c r="T373" i="33"/>
  <c r="T374" i="33"/>
  <c r="T375" i="33"/>
  <c r="T376" i="33"/>
  <c r="T377" i="33"/>
  <c r="T378" i="33"/>
  <c r="T379" i="33"/>
  <c r="T380" i="33"/>
  <c r="T381" i="33"/>
  <c r="T382" i="33"/>
  <c r="T383" i="33"/>
  <c r="T384" i="33"/>
  <c r="T385" i="33"/>
  <c r="T386" i="33"/>
  <c r="T387" i="33"/>
  <c r="T388" i="33"/>
  <c r="T389" i="33"/>
  <c r="T390" i="33"/>
  <c r="T391" i="33"/>
  <c r="T392" i="33"/>
  <c r="T393" i="33"/>
  <c r="T394" i="33"/>
  <c r="T395" i="33"/>
  <c r="T396" i="33"/>
  <c r="T397" i="33"/>
  <c r="T398" i="33"/>
  <c r="T399" i="33"/>
  <c r="T400" i="33"/>
  <c r="T401" i="33"/>
  <c r="T402" i="33"/>
  <c r="T403" i="33"/>
  <c r="T404" i="33"/>
  <c r="T405" i="33"/>
  <c r="T406" i="33"/>
  <c r="T407" i="33"/>
  <c r="T408" i="33"/>
  <c r="T409" i="33"/>
  <c r="T410" i="33"/>
  <c r="T411" i="33"/>
  <c r="T412" i="33"/>
  <c r="T413" i="33"/>
  <c r="T19" i="33"/>
  <c r="T20" i="33"/>
  <c r="T18" i="33"/>
  <c r="S19" i="33"/>
  <c r="S20" i="33"/>
  <c r="S410" i="33"/>
  <c r="S409" i="33" l="1"/>
  <c r="S401" i="33"/>
  <c r="S385" i="33"/>
  <c r="S377" i="33"/>
  <c r="S369" i="33"/>
  <c r="S361" i="33"/>
  <c r="S353" i="33"/>
  <c r="S345" i="33"/>
  <c r="S337" i="33"/>
  <c r="S329" i="33"/>
  <c r="S321" i="33"/>
  <c r="S313" i="33"/>
  <c r="S305" i="33"/>
  <c r="S297" i="33"/>
  <c r="S290" i="33"/>
  <c r="S266" i="33"/>
  <c r="S258" i="33"/>
  <c r="S250" i="33"/>
  <c r="S242" i="33"/>
  <c r="S234" i="33"/>
  <c r="S226" i="33"/>
  <c r="S210" i="33"/>
  <c r="S202" i="33"/>
  <c r="S194" i="33"/>
  <c r="S186" i="33"/>
  <c r="S178" i="33"/>
  <c r="S170" i="33"/>
  <c r="S162" i="33"/>
  <c r="S154" i="33"/>
  <c r="S146" i="33"/>
  <c r="S138" i="33"/>
  <c r="S130" i="33"/>
  <c r="S114" i="33"/>
  <c r="S98" i="33"/>
  <c r="S90" i="33"/>
  <c r="S82" i="33"/>
  <c r="S74" i="33"/>
  <c r="S58" i="33"/>
  <c r="S50" i="33"/>
  <c r="S34" i="33"/>
  <c r="S26" i="33"/>
  <c r="S393" i="33"/>
  <c r="S414" i="33"/>
  <c r="S405" i="33"/>
  <c r="S397" i="33"/>
  <c r="S389" i="33"/>
  <c r="S373" i="33"/>
  <c r="S365" i="33"/>
  <c r="S357" i="33"/>
  <c r="S349" i="33"/>
  <c r="S341" i="33"/>
  <c r="S333" i="33"/>
  <c r="S325" i="33"/>
  <c r="S317" i="33"/>
  <c r="S309" i="33"/>
  <c r="S301" i="33"/>
  <c r="S294" i="33"/>
  <c r="S286" i="33"/>
  <c r="S278" i="33"/>
  <c r="S270" i="33"/>
  <c r="S262" i="33"/>
  <c r="S254" i="33"/>
  <c r="S246" i="33"/>
  <c r="S238" i="33"/>
  <c r="S230" i="33"/>
  <c r="S222" i="33"/>
  <c r="S214" i="33"/>
  <c r="S206" i="33"/>
  <c r="S198" i="33"/>
  <c r="S190" i="33"/>
  <c r="S182" i="33"/>
  <c r="S174" i="33"/>
  <c r="S158" i="33"/>
  <c r="S150" i="33"/>
  <c r="S142" i="33"/>
  <c r="S134" i="33"/>
  <c r="S126" i="33"/>
  <c r="S118" i="33"/>
  <c r="S110" i="33"/>
  <c r="S102" i="33"/>
  <c r="S94" i="33"/>
  <c r="S86" i="33"/>
  <c r="S78" i="33"/>
  <c r="S62" i="33"/>
  <c r="S46" i="33"/>
  <c r="S30" i="33"/>
  <c r="S413" i="33"/>
  <c r="S407" i="33"/>
  <c r="S391" i="33"/>
  <c r="S375" i="33"/>
  <c r="S359" i="33"/>
  <c r="S343" i="33"/>
  <c r="S327" i="33"/>
  <c r="S311" i="33"/>
  <c r="S288" i="33"/>
  <c r="S272" i="33"/>
  <c r="S256" i="33"/>
  <c r="S240" i="33"/>
  <c r="S224" i="33"/>
  <c r="S208" i="33"/>
  <c r="S200" i="33"/>
  <c r="S176" i="33"/>
  <c r="S168" i="33"/>
  <c r="S160" i="33"/>
  <c r="S152" i="33"/>
  <c r="S144" i="33"/>
  <c r="S136" i="33"/>
  <c r="S120" i="33"/>
  <c r="S104" i="33"/>
  <c r="S96" i="33"/>
  <c r="S88" i="33"/>
  <c r="S64" i="33"/>
  <c r="S56" i="33"/>
  <c r="S48" i="33"/>
  <c r="S32" i="33"/>
  <c r="S399" i="33"/>
  <c r="S383" i="33"/>
  <c r="S367" i="33"/>
  <c r="S351" i="33"/>
  <c r="S335" i="33"/>
  <c r="S319" i="33"/>
  <c r="S303" i="33"/>
  <c r="S280" i="33"/>
  <c r="S264" i="33"/>
  <c r="S248" i="33"/>
  <c r="S232" i="33"/>
  <c r="S216" i="33"/>
  <c r="S184" i="33"/>
  <c r="S406" i="33"/>
  <c r="S398" i="33"/>
  <c r="S390" i="33"/>
  <c r="S382" i="33"/>
  <c r="S374" i="33"/>
  <c r="S366" i="33"/>
  <c r="S358" i="33"/>
  <c r="S350" i="33"/>
  <c r="S342" i="33"/>
  <c r="S334" i="33"/>
  <c r="S326" i="33"/>
  <c r="S318" i="33"/>
  <c r="S310" i="33"/>
  <c r="S302" i="33"/>
  <c r="S295" i="33"/>
  <c r="S287" i="33"/>
  <c r="S279" i="33"/>
  <c r="S271" i="33"/>
  <c r="S263" i="33"/>
  <c r="S255" i="33"/>
  <c r="S247" i="33"/>
  <c r="S239" i="33"/>
  <c r="S231" i="33"/>
  <c r="S215" i="33"/>
  <c r="S207" i="33"/>
  <c r="S199" i="33"/>
  <c r="S191" i="33"/>
  <c r="S175" i="33"/>
  <c r="S167" i="33"/>
  <c r="S159" i="33"/>
  <c r="S151" i="33"/>
  <c r="S135" i="33"/>
  <c r="S127" i="33"/>
  <c r="S119" i="33"/>
  <c r="S111" i="33"/>
  <c r="S103" i="33"/>
  <c r="S87" i="33"/>
  <c r="S79" i="33"/>
  <c r="S404" i="33"/>
  <c r="S364" i="33"/>
  <c r="S45" i="33"/>
  <c r="S29" i="33"/>
  <c r="S396" i="33"/>
  <c r="S380" i="33"/>
  <c r="S372" i="33"/>
  <c r="S348" i="33"/>
  <c r="S340" i="33"/>
  <c r="S324" i="33"/>
  <c r="S316" i="33"/>
  <c r="S308" i="33"/>
  <c r="S300" i="33"/>
  <c r="S293" i="33"/>
  <c r="S277" i="33"/>
  <c r="S269" i="33"/>
  <c r="S261" i="33"/>
  <c r="S253" i="33"/>
  <c r="S245" i="33"/>
  <c r="S237" i="33"/>
  <c r="S229" i="33"/>
  <c r="S221" i="33"/>
  <c r="S213" i="33"/>
  <c r="S197" i="33"/>
  <c r="S189" i="33"/>
  <c r="S173" i="33"/>
  <c r="S165" i="33"/>
  <c r="S157" i="33"/>
  <c r="S149" i="33"/>
  <c r="S141" i="33"/>
  <c r="S133" i="33"/>
  <c r="S125" i="33"/>
  <c r="S117" i="33"/>
  <c r="S93" i="33"/>
  <c r="S61" i="33"/>
  <c r="S53" i="33"/>
  <c r="S37" i="33"/>
  <c r="S412" i="33"/>
  <c r="S388" i="33"/>
  <c r="S356" i="33"/>
  <c r="S402" i="33"/>
  <c r="S394" i="33"/>
  <c r="S386" i="33"/>
  <c r="S378" i="33"/>
  <c r="S370" i="33"/>
  <c r="S362" i="33"/>
  <c r="S354" i="33"/>
  <c r="S346" i="33"/>
  <c r="S338" i="33"/>
  <c r="S330" i="33"/>
  <c r="S322" i="33"/>
  <c r="S314" i="33"/>
  <c r="S306" i="33"/>
  <c r="S298" i="33"/>
  <c r="S291" i="33"/>
  <c r="S283" i="33"/>
  <c r="S275" i="33"/>
  <c r="S259" i="33"/>
  <c r="S251" i="33"/>
  <c r="S243" i="33"/>
  <c r="S235" i="33"/>
  <c r="S227" i="33"/>
  <c r="S219" i="33"/>
  <c r="S211" i="33"/>
  <c r="S203" i="33"/>
  <c r="S195" i="33"/>
  <c r="S187" i="33"/>
  <c r="S179" i="33"/>
  <c r="S171" i="33"/>
  <c r="S163" i="33"/>
  <c r="S155" i="33"/>
  <c r="S147" i="33"/>
  <c r="S131" i="33"/>
  <c r="S115" i="33"/>
  <c r="S107" i="33"/>
  <c r="S99" i="33"/>
  <c r="S91" i="33"/>
  <c r="S83" i="33"/>
  <c r="S75" i="33"/>
  <c r="S59" i="33"/>
  <c r="S51" i="33"/>
  <c r="S43" i="33"/>
  <c r="S35" i="33"/>
  <c r="S27" i="33"/>
  <c r="S408" i="33"/>
  <c r="S400" i="33"/>
  <c r="S392" i="33"/>
  <c r="S384" i="33"/>
  <c r="S376" i="33"/>
  <c r="S368" i="33"/>
  <c r="S360" i="33"/>
  <c r="S352" i="33"/>
  <c r="S344" i="33"/>
  <c r="S336" i="33"/>
  <c r="S328" i="33"/>
  <c r="S320" i="33"/>
  <c r="S312" i="33"/>
  <c r="S304" i="33"/>
  <c r="S289" i="33"/>
  <c r="S281" i="33"/>
  <c r="S273" i="33"/>
  <c r="S265" i="33"/>
  <c r="S257" i="33"/>
  <c r="S249" i="33"/>
  <c r="S233" i="33"/>
  <c r="S225" i="33"/>
  <c r="S217" i="33"/>
  <c r="S209" i="33"/>
  <c r="S201" i="33"/>
  <c r="S185" i="33"/>
  <c r="S177" i="33"/>
  <c r="S169" i="33"/>
  <c r="S153" i="33"/>
  <c r="S145" i="33"/>
  <c r="S129" i="33"/>
  <c r="S113" i="33"/>
  <c r="S105" i="33"/>
  <c r="S97" i="33"/>
  <c r="S81" i="33"/>
  <c r="S65" i="33"/>
  <c r="S41" i="33"/>
  <c r="S403" i="33"/>
  <c r="S395" i="33"/>
  <c r="S387" i="33"/>
  <c r="S379" i="33"/>
  <c r="S371" i="33"/>
  <c r="S363" i="33"/>
  <c r="S355" i="33"/>
  <c r="S347" i="33"/>
  <c r="S339" i="33"/>
  <c r="S331" i="33"/>
  <c r="S323" i="33"/>
  <c r="S315" i="33"/>
  <c r="S307" i="33"/>
  <c r="S299" i="33"/>
  <c r="S292" i="33"/>
  <c r="S284" i="33"/>
  <c r="S276" i="33"/>
  <c r="S268" i="33"/>
  <c r="S260" i="33"/>
  <c r="S252" i="33"/>
  <c r="S244" i="33"/>
  <c r="S236" i="33"/>
  <c r="S228" i="33"/>
  <c r="S220" i="33"/>
  <c r="S212" i="33"/>
  <c r="S204" i="33"/>
  <c r="S196" i="33"/>
  <c r="S188" i="33"/>
  <c r="S180" i="33"/>
  <c r="S172" i="33"/>
  <c r="S156" i="33"/>
  <c r="S148" i="33"/>
  <c r="S140" i="33"/>
  <c r="S132" i="33"/>
  <c r="S124" i="33"/>
  <c r="S116" i="33"/>
  <c r="S100" i="33"/>
  <c r="S92" i="33"/>
  <c r="S76" i="33"/>
  <c r="S52" i="33"/>
  <c r="S44" i="33"/>
  <c r="S28" i="33"/>
  <c r="S411" i="33"/>
  <c r="S415" i="33"/>
  <c r="S71" i="33"/>
  <c r="S55" i="33"/>
  <c r="S39" i="33"/>
  <c r="S31" i="33"/>
  <c r="S23" i="33"/>
  <c r="S18" i="33"/>
  <c r="S424" i="33"/>
  <c r="BI18" i="33" l="1" a="1"/>
  <c r="BI18" i="33" s="1"/>
  <c r="BH18" i="33" a="1"/>
  <c r="BH18" i="33" s="1"/>
  <c r="BG18" i="33" a="1"/>
  <c r="BG18" i="33" s="1"/>
  <c r="BF18" i="33" a="1"/>
  <c r="BF18" i="33" s="1"/>
  <c r="BE18" i="33" a="1"/>
  <c r="BE18" i="33" s="1"/>
  <c r="BD18" i="33" a="1"/>
  <c r="BD18" i="33" s="1"/>
  <c r="BC18" i="33" a="1"/>
  <c r="BC18" i="33" s="1"/>
  <c r="BB18" i="33" a="1"/>
  <c r="BB18" i="33" s="1"/>
  <c r="BA18" i="33" a="1"/>
  <c r="BA18" i="33" s="1"/>
  <c r="AZ18" i="33" a="1"/>
  <c r="AZ18" i="33" s="1"/>
  <c r="AY18" i="33" a="1"/>
  <c r="AY18" i="33" s="1"/>
  <c r="AX18" i="33" a="1"/>
  <c r="AX18" i="33" s="1"/>
  <c r="AW18" i="33" a="1"/>
  <c r="AW18" i="33" s="1"/>
  <c r="AV18" i="33" a="1"/>
  <c r="AV18" i="33" s="1"/>
  <c r="AU18" i="33" a="1"/>
  <c r="AU18" i="33" s="1"/>
  <c r="AT18" i="33" a="1"/>
  <c r="AT18" i="33" s="1"/>
  <c r="AS18" i="33" a="1"/>
  <c r="AS18" i="33" s="1"/>
  <c r="AR18" i="33" a="1"/>
  <c r="AR18" i="33" s="1"/>
  <c r="AQ18" i="33" a="1"/>
  <c r="AQ18" i="33" s="1"/>
  <c r="AP18" i="33" a="1"/>
  <c r="AP18" i="33" s="1"/>
  <c r="AO18" i="33" a="1"/>
  <c r="AO18" i="33" s="1"/>
  <c r="AN18" i="33" a="1"/>
  <c r="AN18" i="33" s="1"/>
  <c r="AM18" i="33" a="1"/>
  <c r="AM18" i="33" s="1"/>
  <c r="AL18" i="33" a="1"/>
  <c r="AL18" i="33" s="1"/>
  <c r="AK18" i="33" a="1"/>
  <c r="AK18" i="33" s="1"/>
  <c r="AJ18" i="33" a="1"/>
  <c r="AJ18" i="33" s="1"/>
  <c r="AI18" i="33" a="1"/>
  <c r="AI18" i="33" s="1"/>
  <c r="AH18" i="33" a="1"/>
  <c r="AH18" i="33" s="1"/>
  <c r="AG18" i="33" a="1"/>
  <c r="AG18" i="33" s="1"/>
  <c r="AF18" i="33" a="1"/>
  <c r="AF18" i="33" s="1"/>
  <c r="J34" i="25"/>
  <c r="K1906" i="25"/>
  <c r="K1910" i="25"/>
  <c r="K1914" i="25"/>
  <c r="K1918" i="25"/>
  <c r="K1922" i="25"/>
  <c r="K1926" i="25"/>
  <c r="K1930" i="25"/>
  <c r="K1934" i="25"/>
  <c r="R137" i="30" l="1"/>
  <c r="R136" i="30"/>
  <c r="R135" i="30"/>
  <c r="R134" i="30"/>
  <c r="P134" i="30"/>
  <c r="O134" i="30"/>
  <c r="R133" i="30"/>
  <c r="R132" i="30"/>
  <c r="R131" i="30"/>
  <c r="R130" i="30"/>
  <c r="P130" i="30"/>
  <c r="O130" i="30"/>
  <c r="R129" i="30"/>
  <c r="R128" i="30"/>
  <c r="R127" i="30"/>
  <c r="R126" i="30"/>
  <c r="P126" i="30"/>
  <c r="O126" i="30"/>
  <c r="R125" i="30"/>
  <c r="R124" i="30"/>
  <c r="R123" i="30"/>
  <c r="R122" i="30"/>
  <c r="P122" i="30"/>
  <c r="O122" i="30"/>
  <c r="R121" i="30"/>
  <c r="R120" i="30"/>
  <c r="R119" i="30"/>
  <c r="R118" i="30"/>
  <c r="P118" i="30"/>
  <c r="O118" i="30"/>
  <c r="R117" i="30"/>
  <c r="R116" i="30"/>
  <c r="R115" i="30"/>
  <c r="R114" i="30"/>
  <c r="P114" i="30"/>
  <c r="O114" i="30"/>
  <c r="R113" i="30"/>
  <c r="R112" i="30"/>
  <c r="R111" i="30"/>
  <c r="R110" i="30"/>
  <c r="P110" i="30"/>
  <c r="O110" i="30"/>
  <c r="R109" i="30"/>
  <c r="R108" i="30"/>
  <c r="R107" i="30"/>
  <c r="R106" i="30"/>
  <c r="P106" i="30"/>
  <c r="O106" i="30"/>
  <c r="R105" i="30"/>
  <c r="R104" i="30"/>
  <c r="R103" i="30"/>
  <c r="R102" i="30"/>
  <c r="P102" i="30"/>
  <c r="O102" i="30"/>
  <c r="R101" i="30"/>
  <c r="R100" i="30"/>
  <c r="R99" i="30"/>
  <c r="R98" i="30"/>
  <c r="P98" i="30"/>
  <c r="O98" i="30"/>
  <c r="R97" i="30"/>
  <c r="R96" i="30"/>
  <c r="R95" i="30"/>
  <c r="R94" i="30"/>
  <c r="P94" i="30"/>
  <c r="O94" i="30"/>
  <c r="R93" i="30"/>
  <c r="R92" i="30"/>
  <c r="R91" i="30"/>
  <c r="R90" i="30"/>
  <c r="P90" i="30"/>
  <c r="O90" i="30"/>
  <c r="R89" i="30"/>
  <c r="R88" i="30"/>
  <c r="R87" i="30"/>
  <c r="R86" i="30"/>
  <c r="P86" i="30"/>
  <c r="O86" i="30"/>
  <c r="R85" i="30"/>
  <c r="R84" i="30"/>
  <c r="R83" i="30"/>
  <c r="R82" i="30"/>
  <c r="P82" i="30"/>
  <c r="O82" i="30"/>
  <c r="R81" i="30"/>
  <c r="R80" i="30"/>
  <c r="R79" i="30"/>
  <c r="R78" i="30"/>
  <c r="P78" i="30"/>
  <c r="O78" i="30"/>
  <c r="R77" i="30"/>
  <c r="R76" i="30"/>
  <c r="R75" i="30"/>
  <c r="R74" i="30"/>
  <c r="P74" i="30"/>
  <c r="O74" i="30"/>
  <c r="R73" i="30"/>
  <c r="R72" i="30"/>
  <c r="R71" i="30"/>
  <c r="R70" i="30"/>
  <c r="P70" i="30"/>
  <c r="O70" i="30"/>
  <c r="R69" i="30"/>
  <c r="R68" i="30"/>
  <c r="R67" i="30"/>
  <c r="R66" i="30"/>
  <c r="P66" i="30"/>
  <c r="O66" i="30"/>
  <c r="R65" i="30"/>
  <c r="R64" i="30"/>
  <c r="R63" i="30"/>
  <c r="R62" i="30"/>
  <c r="P62" i="30"/>
  <c r="O62" i="30"/>
  <c r="R61" i="30"/>
  <c r="R60" i="30"/>
  <c r="R59" i="30"/>
  <c r="R58" i="30"/>
  <c r="P58" i="30"/>
  <c r="O58" i="30"/>
  <c r="R57" i="30"/>
  <c r="R56" i="30"/>
  <c r="R55" i="30"/>
  <c r="R54" i="30"/>
  <c r="P54" i="30"/>
  <c r="O54" i="30"/>
  <c r="R53" i="30"/>
  <c r="R52" i="30"/>
  <c r="R51" i="30"/>
  <c r="R50" i="30"/>
  <c r="P50" i="30"/>
  <c r="O50" i="30"/>
  <c r="R49" i="30"/>
  <c r="R48" i="30"/>
  <c r="R47" i="30"/>
  <c r="R46" i="30"/>
  <c r="P46" i="30"/>
  <c r="O46" i="30"/>
  <c r="R45" i="30"/>
  <c r="R44" i="30"/>
  <c r="R43" i="30"/>
  <c r="R42" i="30"/>
  <c r="P42" i="30"/>
  <c r="O42" i="30"/>
  <c r="R41" i="30"/>
  <c r="R40" i="30"/>
  <c r="R39" i="30"/>
  <c r="R38" i="30"/>
  <c r="P38" i="30"/>
  <c r="O38" i="30"/>
  <c r="R37" i="30"/>
  <c r="R36" i="30"/>
  <c r="R35" i="30"/>
  <c r="R34" i="30"/>
  <c r="P34" i="30"/>
  <c r="O34" i="30"/>
  <c r="R33" i="30"/>
  <c r="R32" i="30"/>
  <c r="R31" i="30"/>
  <c r="R30" i="30"/>
  <c r="P30" i="30"/>
  <c r="O30" i="30"/>
  <c r="R29" i="30"/>
  <c r="R28" i="30"/>
  <c r="R27" i="30"/>
  <c r="R26" i="30"/>
  <c r="P26" i="30"/>
  <c r="O26" i="30"/>
  <c r="R25" i="30"/>
  <c r="R24" i="30"/>
  <c r="R23" i="30"/>
  <c r="R22" i="30"/>
  <c r="P22" i="30"/>
  <c r="O22" i="30"/>
  <c r="R21" i="30"/>
  <c r="R20" i="30"/>
  <c r="R19" i="30"/>
  <c r="AX18" i="30" a="1"/>
  <c r="AX18" i="30" s="1"/>
  <c r="AW18" i="30" a="1"/>
  <c r="AW18" i="30" s="1"/>
  <c r="AV18" i="30" a="1"/>
  <c r="AV18" i="30" s="1"/>
  <c r="AU18" i="30" a="1"/>
  <c r="AU18" i="30" s="1"/>
  <c r="AT18" i="30" a="1"/>
  <c r="AT18" i="30" s="1"/>
  <c r="AS18" i="30" a="1"/>
  <c r="AS18" i="30" s="1"/>
  <c r="AR18" i="30" a="1"/>
  <c r="AR18" i="30" s="1"/>
  <c r="AQ18" i="30" a="1"/>
  <c r="AQ18" i="30" s="1"/>
  <c r="AP18" i="30" a="1"/>
  <c r="AP18" i="30" s="1"/>
  <c r="AO18" i="30" a="1"/>
  <c r="AO18" i="30" s="1"/>
  <c r="AN18" i="30" a="1"/>
  <c r="AN18" i="30" s="1"/>
  <c r="AM18" i="30" a="1"/>
  <c r="AM18" i="30" s="1"/>
  <c r="AL18" i="30" a="1"/>
  <c r="AL18" i="30" s="1"/>
  <c r="AK18" i="30" a="1"/>
  <c r="AK18" i="30" s="1"/>
  <c r="AJ18" i="30" a="1"/>
  <c r="AJ18" i="30" s="1"/>
  <c r="AI18" i="30" a="1"/>
  <c r="AI18" i="30" s="1"/>
  <c r="AH18" i="30" a="1"/>
  <c r="AH18" i="30" s="1"/>
  <c r="AG18" i="30" a="1"/>
  <c r="AG18" i="30" s="1"/>
  <c r="AF18" i="30" a="1"/>
  <c r="AF18" i="30" s="1"/>
  <c r="AE18" i="30" a="1"/>
  <c r="AE18" i="30" s="1"/>
  <c r="AD18" i="30" a="1"/>
  <c r="AD18" i="30" s="1"/>
  <c r="AC18" i="30" a="1"/>
  <c r="AC18" i="30" s="1"/>
  <c r="AB18" i="30" a="1"/>
  <c r="AB18" i="30" s="1"/>
  <c r="AA18" i="30" a="1"/>
  <c r="AA18" i="30" s="1"/>
  <c r="Z18" i="30" a="1"/>
  <c r="Z18" i="30" s="1"/>
  <c r="Y18" i="30" a="1"/>
  <c r="Y18" i="30" s="1"/>
  <c r="X18" i="30" a="1"/>
  <c r="X18" i="30" s="1"/>
  <c r="W18" i="30" a="1"/>
  <c r="W18" i="30" s="1"/>
  <c r="V18" i="30" a="1"/>
  <c r="V18" i="30" s="1"/>
  <c r="U18" i="30" a="1"/>
  <c r="U18" i="30" s="1"/>
  <c r="R18" i="30"/>
  <c r="P18" i="30"/>
  <c r="O18" i="30"/>
  <c r="J10" i="27"/>
  <c r="J9" i="27"/>
  <c r="J8" i="27"/>
  <c r="J7" i="27"/>
  <c r="H7" i="27"/>
  <c r="H8" i="27" s="1"/>
  <c r="H9" i="27" s="1"/>
  <c r="H10" i="27" s="1"/>
  <c r="M6" i="27" a="1"/>
  <c r="M6" i="27" s="1"/>
  <c r="L6" i="27" a="1"/>
  <c r="L6" i="27" s="1"/>
  <c r="J6" i="27"/>
  <c r="U22" i="25"/>
  <c r="U26" i="25"/>
  <c r="U30" i="25"/>
  <c r="U34" i="25"/>
  <c r="U38" i="25"/>
  <c r="U42" i="25"/>
  <c r="U46" i="25"/>
  <c r="U50" i="25"/>
  <c r="U54" i="25"/>
  <c r="U58" i="25"/>
  <c r="U62" i="25"/>
  <c r="U66" i="25"/>
  <c r="U70" i="25"/>
  <c r="U74" i="25"/>
  <c r="U78" i="25"/>
  <c r="U82" i="25"/>
  <c r="U86" i="25"/>
  <c r="U90" i="25"/>
  <c r="U94" i="25"/>
  <c r="U98" i="25"/>
  <c r="U102" i="25"/>
  <c r="U106" i="25"/>
  <c r="U110" i="25"/>
  <c r="U114" i="25"/>
  <c r="U118" i="25"/>
  <c r="U122" i="25"/>
  <c r="U126" i="25"/>
  <c r="U130" i="25"/>
  <c r="U134" i="25"/>
  <c r="T22" i="25"/>
  <c r="T26" i="25"/>
  <c r="T30" i="25"/>
  <c r="T34" i="25"/>
  <c r="T38" i="25"/>
  <c r="T42" i="25"/>
  <c r="T46" i="25"/>
  <c r="T50" i="25"/>
  <c r="T54" i="25"/>
  <c r="T58" i="25"/>
  <c r="T62" i="25"/>
  <c r="T66" i="25"/>
  <c r="T70" i="25"/>
  <c r="T74" i="25"/>
  <c r="T78" i="25"/>
  <c r="T82" i="25"/>
  <c r="T86" i="25"/>
  <c r="T90" i="25"/>
  <c r="T94" i="25"/>
  <c r="T98" i="25"/>
  <c r="T102" i="25"/>
  <c r="T106" i="25"/>
  <c r="T110" i="25"/>
  <c r="T114" i="25"/>
  <c r="T118" i="25"/>
  <c r="T122" i="25"/>
  <c r="T126" i="25"/>
  <c r="T130" i="25"/>
  <c r="T134" i="25"/>
  <c r="W45" i="25"/>
  <c r="BC18" i="25" a="1"/>
  <c r="BC18" i="25" s="1"/>
  <c r="BB18" i="25" a="1"/>
  <c r="BB18" i="25" s="1"/>
  <c r="BA18" i="25" a="1"/>
  <c r="BA18" i="25" s="1"/>
  <c r="AZ18" i="25" a="1"/>
  <c r="AZ18" i="25" s="1"/>
  <c r="AY18" i="25" a="1"/>
  <c r="AY18" i="25" s="1"/>
  <c r="AX18" i="25" a="1"/>
  <c r="AX18" i="25" s="1"/>
  <c r="AW18" i="25" a="1"/>
  <c r="AW18" i="25" s="1"/>
  <c r="AV18" i="25" a="1"/>
  <c r="AV18" i="25" s="1"/>
  <c r="AU18" i="25" a="1"/>
  <c r="AU18" i="25" s="1"/>
  <c r="AT18" i="25" a="1"/>
  <c r="AT18" i="25" s="1"/>
  <c r="AS18" i="25" a="1"/>
  <c r="AS18" i="25" s="1"/>
  <c r="AR18" i="25" a="1"/>
  <c r="AR18" i="25" s="1"/>
  <c r="AQ18" i="25" a="1"/>
  <c r="AQ18" i="25" s="1"/>
  <c r="AP18" i="25" a="1"/>
  <c r="AP18" i="25" s="1"/>
  <c r="AO18" i="25" a="1"/>
  <c r="AO18" i="25" s="1"/>
  <c r="AN18" i="25" a="1"/>
  <c r="AN18" i="25" s="1"/>
  <c r="AM18" i="25" a="1"/>
  <c r="AM18" i="25" s="1"/>
  <c r="AL18" i="25" a="1"/>
  <c r="AL18" i="25" s="1"/>
  <c r="AK18" i="25" a="1"/>
  <c r="AK18" i="25" s="1"/>
  <c r="AJ18" i="25" a="1"/>
  <c r="AJ18" i="25" s="1"/>
  <c r="AI18" i="25" a="1"/>
  <c r="AI18" i="25" s="1"/>
  <c r="AH18" i="25" a="1"/>
  <c r="AH18" i="25" s="1"/>
  <c r="AG18" i="25" a="1"/>
  <c r="AG18" i="25" s="1"/>
  <c r="AF18" i="25" a="1"/>
  <c r="AF18" i="25" s="1"/>
  <c r="AE18" i="25" a="1"/>
  <c r="AE18" i="25" s="1"/>
  <c r="AD18" i="25" a="1"/>
  <c r="AD18" i="25" s="1"/>
  <c r="AC18" i="25" a="1"/>
  <c r="AC18" i="25" s="1"/>
  <c r="AB18" i="25" a="1"/>
  <c r="AB18" i="25" s="1"/>
  <c r="AA18" i="25" a="1"/>
  <c r="AA18" i="25" s="1"/>
  <c r="Z18" i="25" a="1"/>
  <c r="Z18" i="25" s="1"/>
  <c r="N134" i="30" l="1"/>
  <c r="N26" i="30"/>
  <c r="N62" i="30"/>
  <c r="N90" i="30"/>
  <c r="N34" i="30"/>
  <c r="N54" i="30"/>
  <c r="N130" i="30"/>
  <c r="N30" i="30"/>
  <c r="N46" i="30"/>
  <c r="N42" i="30"/>
  <c r="N58" i="30"/>
  <c r="N106" i="30"/>
  <c r="N122" i="30"/>
  <c r="N70" i="30"/>
  <c r="N78" i="30"/>
  <c r="N94" i="30"/>
  <c r="N50" i="30"/>
  <c r="N66" i="30"/>
  <c r="N102" i="30"/>
  <c r="N18" i="30"/>
  <c r="N86" i="30"/>
  <c r="N118" i="30"/>
  <c r="N82" i="30"/>
  <c r="N98" i="30"/>
  <c r="N114" i="30"/>
  <c r="N38" i="30"/>
  <c r="N74" i="30"/>
  <c r="N110" i="30"/>
  <c r="N126" i="30"/>
  <c r="N22" i="30"/>
  <c r="U18" i="25" l="1"/>
  <c r="T18" i="25"/>
  <c r="W25" i="25" l="1"/>
  <c r="W33" i="25"/>
  <c r="W41" i="25"/>
  <c r="W49" i="25"/>
  <c r="W57" i="25"/>
  <c r="W65" i="25"/>
  <c r="W73" i="25"/>
  <c r="W81" i="25"/>
  <c r="W89" i="25"/>
  <c r="W97" i="25"/>
  <c r="W105" i="25"/>
  <c r="W113" i="25"/>
  <c r="W121" i="25"/>
  <c r="W129" i="25"/>
  <c r="W137" i="25"/>
  <c r="W63" i="25"/>
  <c r="W119" i="25"/>
  <c r="W72" i="25"/>
  <c r="W112" i="25"/>
  <c r="W26" i="25"/>
  <c r="W34" i="25"/>
  <c r="W42" i="25"/>
  <c r="W50" i="25"/>
  <c r="W58" i="25"/>
  <c r="W66" i="25"/>
  <c r="W74" i="25"/>
  <c r="W82" i="25"/>
  <c r="W90" i="25"/>
  <c r="W98" i="25"/>
  <c r="W106" i="25"/>
  <c r="W114" i="25"/>
  <c r="W122" i="25"/>
  <c r="W130" i="25"/>
  <c r="W18" i="25"/>
  <c r="W19" i="25"/>
  <c r="W27" i="25"/>
  <c r="W35" i="25"/>
  <c r="W43" i="25"/>
  <c r="W51" i="25"/>
  <c r="W59" i="25"/>
  <c r="W67" i="25"/>
  <c r="W75" i="25"/>
  <c r="W83" i="25"/>
  <c r="W91" i="25"/>
  <c r="W99" i="25"/>
  <c r="W107" i="25"/>
  <c r="W115" i="25"/>
  <c r="W123" i="25"/>
  <c r="W131" i="25"/>
  <c r="W31" i="25"/>
  <c r="W71" i="25"/>
  <c r="W103" i="25"/>
  <c r="W56" i="25"/>
  <c r="W104" i="25"/>
  <c r="W20" i="25"/>
  <c r="W28" i="25"/>
  <c r="W36" i="25"/>
  <c r="W44" i="25"/>
  <c r="W52" i="25"/>
  <c r="W60" i="25"/>
  <c r="W68" i="25"/>
  <c r="W76" i="25"/>
  <c r="W84" i="25"/>
  <c r="W92" i="25"/>
  <c r="W100" i="25"/>
  <c r="W108" i="25"/>
  <c r="W116" i="25"/>
  <c r="W124" i="25"/>
  <c r="W132" i="25"/>
  <c r="W55" i="25"/>
  <c r="W95" i="25"/>
  <c r="W135" i="25"/>
  <c r="W32" i="25"/>
  <c r="W40" i="25"/>
  <c r="W80" i="25"/>
  <c r="W120" i="25"/>
  <c r="W21" i="25"/>
  <c r="W29" i="25"/>
  <c r="W37" i="25"/>
  <c r="W53" i="25"/>
  <c r="W61" i="25"/>
  <c r="W69" i="25"/>
  <c r="W77" i="25"/>
  <c r="W85" i="25"/>
  <c r="W93" i="25"/>
  <c r="W101" i="25"/>
  <c r="W109" i="25"/>
  <c r="W117" i="25"/>
  <c r="W125" i="25"/>
  <c r="W133" i="25"/>
  <c r="W39" i="25"/>
  <c r="W79" i="25"/>
  <c r="W111" i="25"/>
  <c r="W48" i="25"/>
  <c r="W88" i="25"/>
  <c r="W128" i="25"/>
  <c r="W22" i="25"/>
  <c r="W30" i="25"/>
  <c r="W38" i="25"/>
  <c r="W46" i="25"/>
  <c r="W54" i="25"/>
  <c r="W62" i="25"/>
  <c r="W70" i="25"/>
  <c r="W78" i="25"/>
  <c r="W86" i="25"/>
  <c r="W94" i="25"/>
  <c r="W102" i="25"/>
  <c r="W110" i="25"/>
  <c r="W118" i="25"/>
  <c r="W126" i="25"/>
  <c r="W134" i="25"/>
  <c r="W23" i="25"/>
  <c r="W47" i="25"/>
  <c r="W87" i="25"/>
  <c r="W127" i="25"/>
  <c r="W24" i="25"/>
  <c r="W64" i="25"/>
  <c r="W96" i="25"/>
  <c r="W136" i="25"/>
  <c r="S62" i="25" l="1"/>
  <c r="S18" i="25"/>
  <c r="S118" i="25"/>
  <c r="S126" i="25"/>
  <c r="S30" i="25"/>
  <c r="S38" i="25"/>
  <c r="S102" i="25"/>
  <c r="S114" i="25"/>
  <c r="S70" i="25"/>
  <c r="S50" i="25"/>
  <c r="S106" i="25"/>
  <c r="S42" i="25"/>
  <c r="S54" i="25"/>
  <c r="S110" i="25"/>
  <c r="S46" i="25"/>
  <c r="S98" i="25"/>
  <c r="S34" i="25"/>
  <c r="S90" i="25"/>
  <c r="S26" i="25"/>
  <c r="S94" i="25"/>
  <c r="S82" i="25"/>
  <c r="S86" i="25"/>
  <c r="S74" i="25"/>
  <c r="S130" i="25"/>
  <c r="S66" i="25"/>
  <c r="S22" i="25"/>
  <c r="S78" i="25"/>
  <c r="S134" i="25"/>
  <c r="S122" i="25"/>
  <c r="S58"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tc={D5A1DDD2-0DB3-4817-87CF-D2A50F75D6E3}</author>
    <author>tc={E0F410F7-98E1-4C00-80AA-E38C31CF0C41}</author>
  </authors>
  <commentList>
    <comment ref="E349" authorId="0" shapeId="0" xr:uid="{D5A1DDD2-0DB3-4817-87CF-D2A50F75D6E3}">
      <text>
        <t xml:space="preserve">[Threaded comment]
Your version of Excel allows you to read this threaded comment; however, any edits to it will get removed if the file is opened in a newer version of Excel. Learn more: https://go.microsoft.com/fwlink/?linkid=870924
Comment:
    Please validate the data </t>
      </text>
    </comment>
    <comment ref="E414" authorId="1" shapeId="0" xr:uid="{E0F410F7-98E1-4C00-80AA-E38C31CF0C41}">
      <text>
        <t>[Threaded comment]
Your version of Excel allows you to read this threaded comment; however, any edits to it will get removed if the file is opened in a newer version of Excel. Learn more: https://go.microsoft.com/fwlink/?linkid=870924
Comment:
    Please Validate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<sst xmlns="http://schemas.openxmlformats.org/spreadsheetml/2006/main" count="6454" uniqueCount="1793">
  <si>
    <t>Costing Table</t>
  </si>
  <si>
    <t>Model</t>
  </si>
  <si>
    <t>Accessory</t>
  </si>
  <si>
    <t>Base Rental</t>
  </si>
  <si>
    <t>Black CPC</t>
  </si>
  <si>
    <t>Colour CPC</t>
  </si>
  <si>
    <t>Monthly Cost</t>
  </si>
  <si>
    <t>Output Table</t>
  </si>
  <si>
    <t>Prep Table</t>
  </si>
  <si>
    <t>Select One</t>
  </si>
  <si>
    <t>N/A</t>
  </si>
  <si>
    <t>Accessories</t>
  </si>
  <si>
    <t>Price</t>
  </si>
  <si>
    <t>IM 350F</t>
  </si>
  <si>
    <t xml:space="preserve">Paper Feed  PB1120 </t>
  </si>
  <si>
    <t>IM C4500</t>
  </si>
  <si>
    <t xml:space="preserve">Fax (IM 6000) (IM 6000) </t>
  </si>
  <si>
    <t xml:space="preserve">Medium Cabinet Type P
</t>
  </si>
  <si>
    <t xml:space="preserve">Medium Cabinet Type T 
</t>
  </si>
  <si>
    <t xml:space="preserve">Convenience Power Stapler
</t>
  </si>
  <si>
    <t xml:space="preserve">Tall Cabinet Type U
</t>
  </si>
  <si>
    <t>IM 550F</t>
  </si>
  <si>
    <t xml:space="preserve">Paper Feed Unit PB1160 </t>
  </si>
  <si>
    <t xml:space="preserve">1 Bin Tray BN3130
</t>
  </si>
  <si>
    <t xml:space="preserve">Caster Table Type M40
</t>
  </si>
  <si>
    <t>IM 5000</t>
  </si>
  <si>
    <t>Fax (IM 5000)</t>
  </si>
  <si>
    <t xml:space="preserve">LCIT RT3040
</t>
  </si>
  <si>
    <t xml:space="preserve">LCIT PB3290
</t>
  </si>
  <si>
    <t xml:space="preserve">Finisher SR3260
</t>
  </si>
  <si>
    <t xml:space="preserve">Booklet Finisher SR3270
</t>
  </si>
  <si>
    <t xml:space="preserve">Punch Unit PU3080 NA
</t>
  </si>
  <si>
    <t xml:space="preserve">PostScript3 Unit Type M45
</t>
  </si>
  <si>
    <t>PTL-Cable Lock Kit Paper Tray</t>
  </si>
  <si>
    <t>IM 6000</t>
  </si>
  <si>
    <t xml:space="preserve">Fax </t>
  </si>
  <si>
    <t>LCIT RT3040</t>
  </si>
  <si>
    <t>LCIT PB3290</t>
  </si>
  <si>
    <t xml:space="preserve">Postscript3 Unit Type M45
</t>
  </si>
  <si>
    <t>Booklet Finisher SR3270</t>
  </si>
  <si>
    <t>IM C300F</t>
  </si>
  <si>
    <t>Paper Feed Unit Type PB 1170</t>
  </si>
  <si>
    <t xml:space="preserve">1 Bin Tray BN1040
</t>
  </si>
  <si>
    <t xml:space="preserve">Low Cabinet Type V
</t>
  </si>
  <si>
    <t xml:space="preserve">Medium Cabinet Type W
</t>
  </si>
  <si>
    <t xml:space="preserve">Tall Cabinet Type X
</t>
  </si>
  <si>
    <t>Convenience Power Stapler</t>
  </si>
  <si>
    <t xml:space="preserve">Java VM Card Type M37
</t>
  </si>
  <si>
    <t>OCR Unit Type M13</t>
  </si>
  <si>
    <t>IM C400F</t>
  </si>
  <si>
    <t xml:space="preserve">Medium Cabinet FAC 50 
</t>
  </si>
  <si>
    <t xml:space="preserve">OCR Unit Type M13
</t>
  </si>
  <si>
    <t>York University Card Reader</t>
  </si>
  <si>
    <t>IM C3010</t>
  </si>
  <si>
    <t>Fax Option Type M52</t>
  </si>
  <si>
    <t>Paper Feed LCIT RT3050</t>
  </si>
  <si>
    <t>Finisher SR3320</t>
  </si>
  <si>
    <t>Booklet Finisher SR3330</t>
  </si>
  <si>
    <t>LCIT PB3330</t>
  </si>
  <si>
    <t>1 Bin Tray BN3140</t>
  </si>
  <si>
    <t xml:space="preserve">Fiery Colour Controller E-25
</t>
  </si>
  <si>
    <t>OCR Unit Type M52</t>
  </si>
  <si>
    <t xml:space="preserve">Card Reader Cover Type M52
</t>
  </si>
  <si>
    <t>PostScript3 Unit Type M52</t>
  </si>
  <si>
    <t>IM C4510</t>
  </si>
  <si>
    <t>Fiery Colour Controller E-26C</t>
  </si>
  <si>
    <t>Card Reader Cover Type M52</t>
  </si>
  <si>
    <t>IM C6010</t>
  </si>
  <si>
    <t>Punch Unit PU3080 NA</t>
  </si>
  <si>
    <t xml:space="preserve">Memory Unit Type M37 4GB
</t>
  </si>
  <si>
    <t>Ricoh Canada Inc. Multifunctional Device Request</t>
  </si>
  <si>
    <t>VOR#11359 for Workplace Print and Services</t>
  </si>
  <si>
    <t>Bill to:</t>
  </si>
  <si>
    <r>
      <rPr>
        <b/>
        <sz val="11"/>
        <rFont val="Calibri"/>
        <family val="2"/>
        <scheme val="major"/>
      </rPr>
      <t xml:space="preserve">Please note that to avoid any interruptions, it is crucial to place all orders by March 15th, 2024. Timely submission ensures seamless processing and delivery of your requested devices. Thank you for your cooperation.
Ordering Instructions: </t>
    </r>
    <r>
      <rPr>
        <sz val="11"/>
        <rFont val="Calibri"/>
        <family val="2"/>
        <scheme val="major"/>
      </rPr>
      <t xml:space="preserve">
To use the University of Waterloo order form, Please ensure that your order does not exceed 30 units per form; if necessary, fill out additional forms. Provide shipping details including department, building, room, address, city, province, and postal code. Enter your account number in the format xxxxx xxxxx-xxxxx xxx, then select a Ricoh model from the drop down menu provided options. Leasing is provided based on 60 month term and a reference catalogue is included for addtional details. Choose any necessary accessories, complete all fields, and submit orders to: alex.lay@ricoh.ca and john.jaray@uwaterloo.ca
For assistance or inquiries, please reach out to John Jaray (john.jaray@uwaterloo.ca) and Alex Lay (alex.lay@ricoh.ca)</t>
    </r>
  </si>
  <si>
    <t>Institution</t>
  </si>
  <si>
    <t>University of Waterloo</t>
  </si>
  <si>
    <t>Department</t>
  </si>
  <si>
    <t>Attention Finance Department</t>
  </si>
  <si>
    <t>Street</t>
  </si>
  <si>
    <t>200 University Avenue West</t>
  </si>
  <si>
    <t>City</t>
  </si>
  <si>
    <t>Waterloo</t>
  </si>
  <si>
    <t>Province</t>
  </si>
  <si>
    <t>ON</t>
  </si>
  <si>
    <t>Postal Code</t>
  </si>
  <si>
    <t>N2L 3G1</t>
  </si>
  <si>
    <t>Phone</t>
  </si>
  <si>
    <t>Ship to:</t>
  </si>
  <si>
    <t>Order Details:</t>
  </si>
  <si>
    <t>MAP Reference No. (Internal to Ricoh)</t>
  </si>
  <si>
    <t>Order No.</t>
  </si>
  <si>
    <t>Department Name</t>
  </si>
  <si>
    <t>Building Name</t>
  </si>
  <si>
    <t>Location/Room Number</t>
  </si>
  <si>
    <t>Address</t>
  </si>
  <si>
    <t>Outgoing Device</t>
  </si>
  <si>
    <t>Device Contact</t>
  </si>
  <si>
    <t>Account Number
(xxxxx xxxxx-xxxxx xxx)</t>
  </si>
  <si>
    <t>Total Monthly Lease 
(60 month term)</t>
  </si>
  <si>
    <t>Black Cost Per Impression</t>
  </si>
  <si>
    <t>Colour Cost Per Impression</t>
  </si>
  <si>
    <t>Optional Accessories</t>
  </si>
  <si>
    <t>Brand: Xerox</t>
  </si>
  <si>
    <t>Name: Norris Ward</t>
  </si>
  <si>
    <t xml:space="preserve">/month </t>
  </si>
  <si>
    <t>Model: VersaLink C405</t>
  </si>
  <si>
    <t>Phone:</t>
  </si>
  <si>
    <t>Serial:4HX581104</t>
  </si>
  <si>
    <t>Email:</t>
  </si>
  <si>
    <t>Name:</t>
  </si>
  <si>
    <t>Model:VersaLink C7030</t>
  </si>
  <si>
    <t>Serial: 3UA280935</t>
  </si>
  <si>
    <t>Model: VersaLink B405</t>
  </si>
  <si>
    <t>Serial: 9HB337400</t>
  </si>
  <si>
    <t>Serial: 9HB337396</t>
  </si>
  <si>
    <t>Model: AltaLink C8045</t>
  </si>
  <si>
    <t>Serial: 8TB559805</t>
  </si>
  <si>
    <t>Model:</t>
  </si>
  <si>
    <t>Serial:</t>
  </si>
  <si>
    <t>Outgoing Model</t>
  </si>
  <si>
    <t>Outgoing Serial</t>
  </si>
  <si>
    <t>Contact Name</t>
  </si>
  <si>
    <t>Contact Phone</t>
  </si>
  <si>
    <t>Contact Email</t>
  </si>
  <si>
    <t>ACTION (Column V)</t>
  </si>
  <si>
    <t>Was the location visited?</t>
  </si>
  <si>
    <t>Optional Accessories (1)</t>
  </si>
  <si>
    <t xml:space="preserve">Monthly Add-on </t>
  </si>
  <si>
    <t>Optional Accessories (2)</t>
  </si>
  <si>
    <t>Monthly Add-on</t>
  </si>
  <si>
    <t>Optional Accessories (3)</t>
  </si>
  <si>
    <t>Optional Accessories (4)</t>
  </si>
  <si>
    <t>Additional Notes</t>
  </si>
  <si>
    <t>SCH-1</t>
  </si>
  <si>
    <t>Print + Retail Solutions</t>
  </si>
  <si>
    <t>SCH</t>
  </si>
  <si>
    <t>SCH 108A (John's area)</t>
  </si>
  <si>
    <t>200 University Ave. W</t>
  </si>
  <si>
    <t xml:space="preserve"> N2L 3G1</t>
  </si>
  <si>
    <t>VersaLink C7030</t>
  </si>
  <si>
    <t>3UA281033</t>
  </si>
  <si>
    <t>Replace</t>
  </si>
  <si>
    <t>Device was visited by Ricoh (LW)</t>
  </si>
  <si>
    <t>SCH-3</t>
  </si>
  <si>
    <t xml:space="preserve">SCH </t>
  </si>
  <si>
    <t>SCH 126B</t>
  </si>
  <si>
    <t>VersaLink B405</t>
  </si>
  <si>
    <t>9HB337175</t>
  </si>
  <si>
    <t>Information provided by John Jaray</t>
  </si>
  <si>
    <t>SCH-4</t>
  </si>
  <si>
    <t>SCH - Receiving</t>
  </si>
  <si>
    <t>VersaLink B7035</t>
  </si>
  <si>
    <t>5DA083016</t>
  </si>
  <si>
    <t>Medium Cabinet Type T (IM 550F)</t>
  </si>
  <si>
    <t>2x Paper Feed Unit PB1160 (Total 4 Trays)</t>
  </si>
  <si>
    <t>SCH-5</t>
  </si>
  <si>
    <t>5DA083017</t>
  </si>
  <si>
    <t>Not Visited - Ricoh made assumptions based information provided</t>
  </si>
  <si>
    <t>SCH-6</t>
  </si>
  <si>
    <t>SCH - Exam Copier</t>
  </si>
  <si>
    <t>5DA082901</t>
  </si>
  <si>
    <t>No Preplacement</t>
  </si>
  <si>
    <t>Device used 3x per year for exams</t>
  </si>
  <si>
    <t>SCH-7</t>
  </si>
  <si>
    <t>SCH 118</t>
  </si>
  <si>
    <t>3UA280900</t>
  </si>
  <si>
    <t>Medium Cabinet Type W (IM C400F)</t>
  </si>
  <si>
    <t>Medium Cabinet</t>
  </si>
  <si>
    <t>SCH-8</t>
  </si>
  <si>
    <t>SCH 109A</t>
  </si>
  <si>
    <t>9HB337534</t>
  </si>
  <si>
    <t>No Replacement</t>
  </si>
  <si>
    <t>SCH-9</t>
  </si>
  <si>
    <t>SCH 109</t>
  </si>
  <si>
    <t>9HB339353</t>
  </si>
  <si>
    <t>No Replacement - Already Removed</t>
  </si>
  <si>
    <t>Device removed</t>
  </si>
  <si>
    <t>SCH-10</t>
  </si>
  <si>
    <t>SCH 126</t>
  </si>
  <si>
    <t>9HB339321</t>
  </si>
  <si>
    <t>1x 2x Paper Feed Unit PB1170 w/Cabinet</t>
  </si>
  <si>
    <t>SCH-11</t>
  </si>
  <si>
    <t>Visitor's Centre (Marketing Undergrad Recruitment</t>
  </si>
  <si>
    <t>SCH 105</t>
  </si>
  <si>
    <t>VersaLink C405</t>
  </si>
  <si>
    <t>4HX539212</t>
  </si>
  <si>
    <t>One-Bin Tray BN1040 (IM C400F) (IM C400F)</t>
  </si>
  <si>
    <t>SCH-12</t>
  </si>
  <si>
    <t>Food Services</t>
  </si>
  <si>
    <t>SCH 215</t>
  </si>
  <si>
    <t>5DA081413</t>
  </si>
  <si>
    <t>Suggest IM 550F</t>
  </si>
  <si>
    <t>SCH-13</t>
  </si>
  <si>
    <t>Student Success</t>
  </si>
  <si>
    <t>SCH 218</t>
  </si>
  <si>
    <t>AltaLink C8045</t>
  </si>
  <si>
    <t>8TB551068</t>
  </si>
  <si>
    <t>Finisher SR3320 (IM C3010/4510)</t>
  </si>
  <si>
    <t>SCH-14</t>
  </si>
  <si>
    <t>SCH 229</t>
  </si>
  <si>
    <t>8TB549285</t>
  </si>
  <si>
    <t>One-Bin Tray BN1040 (IM C400F)</t>
  </si>
  <si>
    <t>SCH-15</t>
  </si>
  <si>
    <t>SCH 015</t>
  </si>
  <si>
    <t>9HB337712</t>
  </si>
  <si>
    <t>DWE-1</t>
  </si>
  <si>
    <t>Chemical Engineering</t>
  </si>
  <si>
    <t>DWE</t>
  </si>
  <si>
    <t>DWE 2513R</t>
  </si>
  <si>
    <t>9HB338442</t>
  </si>
  <si>
    <t>should be color if we can remove HP but they want to keep it</t>
  </si>
  <si>
    <t>DWE-2</t>
  </si>
  <si>
    <t>Color LaserJet Pro M454dn</t>
  </si>
  <si>
    <t>VNB3K37564</t>
  </si>
  <si>
    <t>No replacement - HP</t>
  </si>
  <si>
    <t>DWE-3</t>
  </si>
  <si>
    <t>DWE 2530</t>
  </si>
  <si>
    <t>3UA280995</t>
  </si>
  <si>
    <t>no large size - suggest IM C400F</t>
  </si>
  <si>
    <t>DWE-4</t>
  </si>
  <si>
    <t>Civil and Environmental Engineering</t>
  </si>
  <si>
    <t>DWE 2401</t>
  </si>
  <si>
    <t>AltaLink C8035</t>
  </si>
  <si>
    <t>3TX391411</t>
  </si>
  <si>
    <t>Suggest IM C400F</t>
  </si>
  <si>
    <t>DWE-5</t>
  </si>
  <si>
    <t>Enineering Computing</t>
  </si>
  <si>
    <t>DWE 1402</t>
  </si>
  <si>
    <t>HP LaserJet M507</t>
  </si>
  <si>
    <t>PHBCM7S1F4</t>
  </si>
  <si>
    <t>CPH-1</t>
  </si>
  <si>
    <t>Engineering Society</t>
  </si>
  <si>
    <t>CPH</t>
  </si>
  <si>
    <t>CPH 1327</t>
  </si>
  <si>
    <t>3UA281065</t>
  </si>
  <si>
    <t>Punch Unit PU3080 NA (IM 5000)</t>
  </si>
  <si>
    <t>CPH-2</t>
  </si>
  <si>
    <t>CPH 1346</t>
  </si>
  <si>
    <t>HP LaserJet 600 M601</t>
  </si>
  <si>
    <t>CNCCG182HV</t>
  </si>
  <si>
    <t>CPH-3</t>
  </si>
  <si>
    <t>CPH 1319A</t>
  </si>
  <si>
    <t>3TX391405</t>
  </si>
  <si>
    <t>PaperCut Public Printer</t>
  </si>
  <si>
    <t>CPH-4</t>
  </si>
  <si>
    <t>CPH 1325</t>
  </si>
  <si>
    <t>CNBCD3N35B</t>
  </si>
  <si>
    <t>CPH-5</t>
  </si>
  <si>
    <t>Eng Teaching &amp; Student Experience</t>
  </si>
  <si>
    <t>CPH 2376E</t>
  </si>
  <si>
    <t>8TB625182</t>
  </si>
  <si>
    <t>C3010 or C4510</t>
  </si>
  <si>
    <t>CPH-6</t>
  </si>
  <si>
    <t>CPH 2367</t>
  </si>
  <si>
    <t>HP LaserJet M605</t>
  </si>
  <si>
    <t>CNBCHC407X</t>
  </si>
  <si>
    <t>CPH-9</t>
  </si>
  <si>
    <t>Admission &amp; Recruitment</t>
  </si>
  <si>
    <r>
      <t xml:space="preserve">CPH </t>
    </r>
    <r>
      <rPr>
        <b/>
        <sz val="12"/>
        <color rgb="FF00B050"/>
        <rFont val="Calibri"/>
        <family val="2"/>
      </rPr>
      <t>3652</t>
    </r>
  </si>
  <si>
    <t>9HB337525</t>
  </si>
  <si>
    <t>IM 550</t>
  </si>
  <si>
    <t>CPH-10</t>
  </si>
  <si>
    <t>CPH 3611</t>
  </si>
  <si>
    <t>8TB568328</t>
  </si>
  <si>
    <t>Lock Kit (All Models)</t>
  </si>
  <si>
    <t>will this need locks?</t>
  </si>
  <si>
    <t>CPH-11</t>
  </si>
  <si>
    <t>CPH 3602</t>
  </si>
  <si>
    <t>8TB557826</t>
  </si>
  <si>
    <t>CPH-12</t>
  </si>
  <si>
    <t>Management Science</t>
  </si>
  <si>
    <t>CPH 4301G</t>
  </si>
  <si>
    <t>5DA083000</t>
  </si>
  <si>
    <t>CPH-13</t>
  </si>
  <si>
    <t>LaserJet 500 color M551</t>
  </si>
  <si>
    <t>CNDCG8K0MZ</t>
  </si>
  <si>
    <t>HP Consolidation</t>
  </si>
  <si>
    <t>consol with #12</t>
  </si>
  <si>
    <t>CPH-14</t>
  </si>
  <si>
    <t>CPH 4301H</t>
  </si>
  <si>
    <t>AltaLink B8045</t>
  </si>
  <si>
    <t>Y4X821709</t>
  </si>
  <si>
    <t>Finisher SR3260 (IM 5000)</t>
  </si>
  <si>
    <t>CPH-15</t>
  </si>
  <si>
    <t>CPH 4335</t>
  </si>
  <si>
    <t>HP LaserJet 4050</t>
  </si>
  <si>
    <t>USQB068835</t>
  </si>
  <si>
    <t>TC-1</t>
  </si>
  <si>
    <t>Co-Operative Education</t>
  </si>
  <si>
    <t>TC</t>
  </si>
  <si>
    <t>TC 1505</t>
  </si>
  <si>
    <t>3UA281128</t>
  </si>
  <si>
    <t>TC-2</t>
  </si>
  <si>
    <t>TC - Behind IC Desk</t>
  </si>
  <si>
    <t>3UA280632</t>
  </si>
  <si>
    <t>TC-4</t>
  </si>
  <si>
    <t>TC 2240</t>
  </si>
  <si>
    <t>5DA083053</t>
  </si>
  <si>
    <t>TC-5</t>
  </si>
  <si>
    <t>TC 2105</t>
  </si>
  <si>
    <t>5DA082878</t>
  </si>
  <si>
    <t>TC-6</t>
  </si>
  <si>
    <t>TC 2103A</t>
  </si>
  <si>
    <t>3UA280656</t>
  </si>
  <si>
    <t>consol #7</t>
  </si>
  <si>
    <t>TC-7</t>
  </si>
  <si>
    <t>3UA281239</t>
  </si>
  <si>
    <t>TC-8</t>
  </si>
  <si>
    <t>TC 3111</t>
  </si>
  <si>
    <t>3UA280936</t>
  </si>
  <si>
    <t>TC-9</t>
  </si>
  <si>
    <t>Co-operative Education</t>
  </si>
  <si>
    <t>TC 3245</t>
  </si>
  <si>
    <t>9HB339119</t>
  </si>
  <si>
    <t>TC-10</t>
  </si>
  <si>
    <t>TC 1211</t>
  </si>
  <si>
    <t>5DA082782</t>
  </si>
  <si>
    <t>E2-1</t>
  </si>
  <si>
    <t>Civil &amp; Environmental Eng Main office</t>
  </si>
  <si>
    <t>E2</t>
  </si>
  <si>
    <t>E2 2336</t>
  </si>
  <si>
    <t>8TB549261</t>
  </si>
  <si>
    <t>E2-2</t>
  </si>
  <si>
    <t>Civil, Environmental &amp; Geological Engineering</t>
  </si>
  <si>
    <t>E2 2340</t>
  </si>
  <si>
    <t>HP LaserJet P4515</t>
  </si>
  <si>
    <t>CNDY284781</t>
  </si>
  <si>
    <t>Do not replace</t>
  </si>
  <si>
    <t>E2-3</t>
  </si>
  <si>
    <t>E2 2346</t>
  </si>
  <si>
    <t>4HX539140</t>
  </si>
  <si>
    <t>E2-4</t>
  </si>
  <si>
    <t>E2 2353A</t>
  </si>
  <si>
    <t>8TB549289</t>
  </si>
  <si>
    <t>E2-5</t>
  </si>
  <si>
    <t>E2 2360</t>
  </si>
  <si>
    <t>CNDY864492</t>
  </si>
  <si>
    <t>E2-6</t>
  </si>
  <si>
    <t>ECE Service shop</t>
  </si>
  <si>
    <t>E2 3349</t>
  </si>
  <si>
    <t>9HB339192</t>
  </si>
  <si>
    <t>E2-7</t>
  </si>
  <si>
    <t>Engineering Undergraduate Office</t>
  </si>
  <si>
    <t>E2 1773B</t>
  </si>
  <si>
    <t>3UA280776</t>
  </si>
  <si>
    <t>E2-8</t>
  </si>
  <si>
    <t>Color LaserJet CP5525</t>
  </si>
  <si>
    <t>CNCCC690M7</t>
  </si>
  <si>
    <t>E2-10</t>
  </si>
  <si>
    <t>Civil and Environmental Engineering 4th yr computer room</t>
  </si>
  <si>
    <t>E2 1713</t>
  </si>
  <si>
    <t>Kyocera FS-4000DN</t>
  </si>
  <si>
    <t>XPK6602862</t>
  </si>
  <si>
    <t>E2-11</t>
  </si>
  <si>
    <t>Engineering Computing Waterloo Nexus Fulcrum Lab</t>
  </si>
  <si>
    <t>E2 1783</t>
  </si>
  <si>
    <t>CNDYB09318</t>
  </si>
  <si>
    <t>E2-12</t>
  </si>
  <si>
    <t>Engineering Computing Lever Lab</t>
  </si>
  <si>
    <t>E2 1762</t>
  </si>
  <si>
    <t>HP LaserJet 600 M602</t>
  </si>
  <si>
    <t>CNDCG86042</t>
  </si>
  <si>
    <t>E2-13</t>
  </si>
  <si>
    <t>Engineering and Undergraduate Office WEEF Lab</t>
  </si>
  <si>
    <t>E2 1792</t>
  </si>
  <si>
    <t>CNBCD3N35D</t>
  </si>
  <si>
    <t>PHY-2</t>
  </si>
  <si>
    <t>copy room</t>
  </si>
  <si>
    <t>PHY</t>
  </si>
  <si>
    <t>PHY 246</t>
  </si>
  <si>
    <t>Y4X822533</t>
  </si>
  <si>
    <t>PHY-3</t>
  </si>
  <si>
    <t>5DA081082</t>
  </si>
  <si>
    <t>consol #2</t>
  </si>
  <si>
    <t>PHY-4</t>
  </si>
  <si>
    <t>Graduate Studies Coordinator - S.Gagnon</t>
  </si>
  <si>
    <t>PHY 259</t>
  </si>
  <si>
    <t>CNCCG2310G</t>
  </si>
  <si>
    <t>PHY-5</t>
  </si>
  <si>
    <t>Dean of Science</t>
  </si>
  <si>
    <t>PHY 2013</t>
  </si>
  <si>
    <t>3UA280725</t>
  </si>
  <si>
    <t>PHY-6</t>
  </si>
  <si>
    <t>Science Electronics Shop</t>
  </si>
  <si>
    <t>PHY 328</t>
  </si>
  <si>
    <t>9HB339410</t>
  </si>
  <si>
    <t>ESC-1</t>
  </si>
  <si>
    <t>Dean of Science Office</t>
  </si>
  <si>
    <t>ESC</t>
  </si>
  <si>
    <t>ESC 250</t>
  </si>
  <si>
    <t>3UA280875</t>
  </si>
  <si>
    <t>ESC-2</t>
  </si>
  <si>
    <t>Phaser 7500DN</t>
  </si>
  <si>
    <t>RXD140159</t>
  </si>
  <si>
    <t>ESC-3</t>
  </si>
  <si>
    <t>Chemistry</t>
  </si>
  <si>
    <t>ESC 109</t>
  </si>
  <si>
    <t>9HB339195</t>
  </si>
  <si>
    <t>ESC-4</t>
  </si>
  <si>
    <t>Xray</t>
  </si>
  <si>
    <t>ESC 135</t>
  </si>
  <si>
    <t>9HB339238</t>
  </si>
  <si>
    <t>ESC-5</t>
  </si>
  <si>
    <t>WorkCentre 6515DN</t>
  </si>
  <si>
    <t>5AV835955</t>
  </si>
  <si>
    <t>ESC-6</t>
  </si>
  <si>
    <t>Biology</t>
  </si>
  <si>
    <t>ESC 350</t>
  </si>
  <si>
    <t>5DA082643</t>
  </si>
  <si>
    <t>E3-1</t>
  </si>
  <si>
    <t>Engineering Machine Shop</t>
  </si>
  <si>
    <t>E3</t>
  </si>
  <si>
    <t>E3 2120</t>
  </si>
  <si>
    <t>9HB339237</t>
  </si>
  <si>
    <t>E3-2</t>
  </si>
  <si>
    <t>Civil Eng Lab</t>
  </si>
  <si>
    <t>E3 2141</t>
  </si>
  <si>
    <t>9HB337339</t>
  </si>
  <si>
    <t>E3-3</t>
  </si>
  <si>
    <t>CEE</t>
  </si>
  <si>
    <t>E3 3113A</t>
  </si>
  <si>
    <t>Phaser 6600</t>
  </si>
  <si>
    <t>898E5919</t>
  </si>
  <si>
    <t>Keep or remove?</t>
  </si>
  <si>
    <t>E3-5</t>
  </si>
  <si>
    <t>Axle Student Computer Lab &amp; Study Room</t>
  </si>
  <si>
    <t>E3 1101</t>
  </si>
  <si>
    <t>USCC093028</t>
  </si>
  <si>
    <t>AL-2</t>
  </si>
  <si>
    <t>Arts Student Union</t>
  </si>
  <si>
    <t>AL</t>
  </si>
  <si>
    <t>ALH 120</t>
  </si>
  <si>
    <t xml:space="preserve"> WorkCentre 5335</t>
  </si>
  <si>
    <t>AE7148278</t>
  </si>
  <si>
    <t>Need to find current contact, most likely will not replace.</t>
  </si>
  <si>
    <t>EV1-1</t>
  </si>
  <si>
    <t>Environment</t>
  </si>
  <si>
    <t>EV1</t>
  </si>
  <si>
    <t>EV1 204</t>
  </si>
  <si>
    <t>3UA281813</t>
  </si>
  <si>
    <t>EV1-2</t>
  </si>
  <si>
    <t xml:space="preserve">Environment </t>
  </si>
  <si>
    <t>EV1 244C</t>
  </si>
  <si>
    <t>3UA281040</t>
  </si>
  <si>
    <t>EV1-3</t>
  </si>
  <si>
    <t>Environment Deans Office student area</t>
  </si>
  <si>
    <r>
      <t>EV1 356</t>
    </r>
    <r>
      <rPr>
        <b/>
        <sz val="12"/>
        <color rgb="FF00B050"/>
        <rFont val="Calibri"/>
        <family val="2"/>
      </rPr>
      <t>A</t>
    </r>
  </si>
  <si>
    <t>9HB342319</t>
  </si>
  <si>
    <t>EV1-4</t>
  </si>
  <si>
    <t>Environment Deans Office (mail room)</t>
  </si>
  <si>
    <t>EV1 330</t>
  </si>
  <si>
    <t>5DA082765</t>
  </si>
  <si>
    <t>EV1-5</t>
  </si>
  <si>
    <r>
      <t>EV1 347</t>
    </r>
    <r>
      <rPr>
        <b/>
        <sz val="12"/>
        <color rgb="FF00B050"/>
        <rFont val="Calibri"/>
        <family val="2"/>
      </rPr>
      <t>B</t>
    </r>
  </si>
  <si>
    <t>3UA280966</t>
  </si>
  <si>
    <t>EV1-6</t>
  </si>
  <si>
    <t>Geography</t>
  </si>
  <si>
    <t>EV1 319</t>
  </si>
  <si>
    <t>3UA281133</t>
  </si>
  <si>
    <t>EV2-1</t>
  </si>
  <si>
    <t>Environment &amp; Resource Studies</t>
  </si>
  <si>
    <t>EV2</t>
  </si>
  <si>
    <t>EV2 2014</t>
  </si>
  <si>
    <t>8TB549274</t>
  </si>
  <si>
    <t>EV2-4</t>
  </si>
  <si>
    <t>Computing Help Desk</t>
  </si>
  <si>
    <t>EV2 1008</t>
  </si>
  <si>
    <t>3UA280930</t>
  </si>
  <si>
    <t>HH-1</t>
  </si>
  <si>
    <t>SAF</t>
  </si>
  <si>
    <t>HH</t>
  </si>
  <si>
    <t>HH 177A</t>
  </si>
  <si>
    <t>Color LaserJet M553</t>
  </si>
  <si>
    <t>JPCCM330SX</t>
  </si>
  <si>
    <t>HH-2</t>
  </si>
  <si>
    <t>Department of History mailroom</t>
  </si>
  <si>
    <t>HH 137A</t>
  </si>
  <si>
    <t>Y4X822546</t>
  </si>
  <si>
    <t>HH-4</t>
  </si>
  <si>
    <t>Arts Theatre</t>
  </si>
  <si>
    <t>HH 161</t>
  </si>
  <si>
    <t>3UA280778</t>
  </si>
  <si>
    <t>HH-5</t>
  </si>
  <si>
    <t>School of Accounting and Finance</t>
  </si>
  <si>
    <t>HH 289E</t>
  </si>
  <si>
    <t>3UA280681</t>
  </si>
  <si>
    <t>HH-6</t>
  </si>
  <si>
    <t>Department of English</t>
  </si>
  <si>
    <t>HH 229</t>
  </si>
  <si>
    <t>5DA080551</t>
  </si>
  <si>
    <t>HH-7</t>
  </si>
  <si>
    <t>Department of Economics</t>
  </si>
  <si>
    <t>HH 231</t>
  </si>
  <si>
    <t>5DA082692</t>
  </si>
  <si>
    <t>HH-8</t>
  </si>
  <si>
    <t>5DA082861</t>
  </si>
  <si>
    <t>HH-10</t>
  </si>
  <si>
    <t>Department of Political Science</t>
  </si>
  <si>
    <t>HH 342</t>
  </si>
  <si>
    <t>Y4X822561</t>
  </si>
  <si>
    <t>HH-11</t>
  </si>
  <si>
    <t>Department of Philosophy</t>
  </si>
  <si>
    <t>HH 362</t>
  </si>
  <si>
    <t>3UA280782</t>
  </si>
  <si>
    <t>HH-12</t>
  </si>
  <si>
    <t>Philosophy</t>
  </si>
  <si>
    <t>HH 359A</t>
  </si>
  <si>
    <t>8TB553106</t>
  </si>
  <si>
    <t>HH-13</t>
  </si>
  <si>
    <t>HH 3155</t>
  </si>
  <si>
    <t>3UA280723</t>
  </si>
  <si>
    <t>HH-14</t>
  </si>
  <si>
    <t>Color LaserJet CP5520</t>
  </si>
  <si>
    <t>CNFCDBX0P3</t>
  </si>
  <si>
    <t>HH-15</t>
  </si>
  <si>
    <t>HH 3113</t>
  </si>
  <si>
    <t>3UA280926</t>
  </si>
  <si>
    <t>HH-16</t>
  </si>
  <si>
    <t>CNCCFBG1MC</t>
  </si>
  <si>
    <t>EV3-1</t>
  </si>
  <si>
    <t>Mailroom School of Planning</t>
  </si>
  <si>
    <t>EV3</t>
  </si>
  <si>
    <t>EV3 3207</t>
  </si>
  <si>
    <t>Y4X822485</t>
  </si>
  <si>
    <t>consol with #2</t>
  </si>
  <si>
    <t>EV3-2</t>
  </si>
  <si>
    <t>3UA281236</t>
  </si>
  <si>
    <t>EV3-3</t>
  </si>
  <si>
    <t>Heritage Resources and Pragma Council</t>
  </si>
  <si>
    <t>EV3 3232</t>
  </si>
  <si>
    <t>9HB337176</t>
  </si>
  <si>
    <t>remove or A4 BW mfp no cab??</t>
  </si>
  <si>
    <t>EV3-4</t>
  </si>
  <si>
    <t>Intact Centre on Climate Adapt</t>
  </si>
  <si>
    <t>EV3 4334</t>
  </si>
  <si>
    <t>Lexmark CS410DN</t>
  </si>
  <si>
    <t>50270694590KZ</t>
  </si>
  <si>
    <t>EVE-5</t>
  </si>
  <si>
    <t>CEED</t>
  </si>
  <si>
    <t>EV3 4322</t>
  </si>
  <si>
    <t>Y4X822501</t>
  </si>
  <si>
    <t>LIB-1</t>
  </si>
  <si>
    <t>Library staff</t>
  </si>
  <si>
    <t>LIB</t>
  </si>
  <si>
    <t>LIB 320</t>
  </si>
  <si>
    <t>9HB342256</t>
  </si>
  <si>
    <t>LIB-3</t>
  </si>
  <si>
    <t>Geospatial Centre</t>
  </si>
  <si>
    <t>LIB 328</t>
  </si>
  <si>
    <t>VersaLInk C7025</t>
  </si>
  <si>
    <t>3UA291672</t>
  </si>
  <si>
    <t>LIB-8</t>
  </si>
  <si>
    <t>LIB 227</t>
  </si>
  <si>
    <t>3UA280880</t>
  </si>
  <si>
    <t>LIB-9</t>
  </si>
  <si>
    <t>LIB 234</t>
  </si>
  <si>
    <t>5DA081763</t>
  </si>
  <si>
    <t>LIB-10</t>
  </si>
  <si>
    <t>IT service desk</t>
  </si>
  <si>
    <t>LIB 217</t>
  </si>
  <si>
    <t>9HB339352</t>
  </si>
  <si>
    <t>LIB-11</t>
  </si>
  <si>
    <t>Special Collections &amp; Archives</t>
  </si>
  <si>
    <t>LIB 131</t>
  </si>
  <si>
    <t>3UA280634</t>
  </si>
  <si>
    <t>LIB-12</t>
  </si>
  <si>
    <t>Facilities</t>
  </si>
  <si>
    <t>LIB 115A</t>
  </si>
  <si>
    <t>9HB339412</t>
  </si>
  <si>
    <t>LIB-13</t>
  </si>
  <si>
    <t xml:space="preserve">Library </t>
  </si>
  <si>
    <t>LIB 108A</t>
  </si>
  <si>
    <t>AltaLink C8030</t>
  </si>
  <si>
    <t>2TX058477</t>
  </si>
  <si>
    <t>confirm with library</t>
  </si>
  <si>
    <t>LIB-14</t>
  </si>
  <si>
    <t>Library</t>
  </si>
  <si>
    <t>LIB 524</t>
  </si>
  <si>
    <t>2DA800476</t>
  </si>
  <si>
    <t>LIB-15</t>
  </si>
  <si>
    <t>LIB 528</t>
  </si>
  <si>
    <t>VersaLink B7025</t>
  </si>
  <si>
    <t>5DA845327</t>
  </si>
  <si>
    <t>LiB-16</t>
  </si>
  <si>
    <t>LIB 515</t>
  </si>
  <si>
    <t>5DA089468</t>
  </si>
  <si>
    <t>LIB-17</t>
  </si>
  <si>
    <t>LIB 522</t>
  </si>
  <si>
    <t>5DA081615</t>
  </si>
  <si>
    <t>LIB-18</t>
  </si>
  <si>
    <t>LIB 527</t>
  </si>
  <si>
    <t>3UA281076</t>
  </si>
  <si>
    <t>LIB-19</t>
  </si>
  <si>
    <t>LIB 417</t>
  </si>
  <si>
    <t>3UA281183</t>
  </si>
  <si>
    <t>LIB-20</t>
  </si>
  <si>
    <t>LIB 429</t>
  </si>
  <si>
    <t>8TB549279</t>
  </si>
  <si>
    <t>consol with #19</t>
  </si>
  <si>
    <t>ML-1</t>
  </si>
  <si>
    <t>Classical Studies</t>
  </si>
  <si>
    <t>ML</t>
  </si>
  <si>
    <t>ML 248</t>
  </si>
  <si>
    <t>5DA082926</t>
  </si>
  <si>
    <t>ML-2</t>
  </si>
  <si>
    <t>Communication Arts</t>
  </si>
  <si>
    <r>
      <t xml:space="preserve">ML </t>
    </r>
    <r>
      <rPr>
        <b/>
        <sz val="12"/>
        <color rgb="FF00B050"/>
        <rFont val="Calibri"/>
        <family val="2"/>
      </rPr>
      <t>250</t>
    </r>
  </si>
  <si>
    <t>5DA083065</t>
  </si>
  <si>
    <t>ML-3</t>
  </si>
  <si>
    <t>Theatre</t>
  </si>
  <si>
    <r>
      <t xml:space="preserve">ML </t>
    </r>
    <r>
      <rPr>
        <b/>
        <sz val="12"/>
        <color rgb="FF00B050"/>
        <rFont val="Calibri"/>
        <family val="2"/>
      </rPr>
      <t>119</t>
    </r>
  </si>
  <si>
    <t>3UA280773</t>
  </si>
  <si>
    <t>ML-4</t>
  </si>
  <si>
    <t>Spanish and Latin American Studies</t>
  </si>
  <si>
    <t>ML 353</t>
  </si>
  <si>
    <t>3UA281117</t>
  </si>
  <si>
    <t>ML-5</t>
  </si>
  <si>
    <t>Germanic Slavic Studies</t>
  </si>
  <si>
    <t>ML 350</t>
  </si>
  <si>
    <t>3UA281188</t>
  </si>
  <si>
    <t>ML-6</t>
  </si>
  <si>
    <t>French Studies</t>
  </si>
  <si>
    <t>ML 354A</t>
  </si>
  <si>
    <t>3UA281156</t>
  </si>
  <si>
    <t>ML-7</t>
  </si>
  <si>
    <t>ML 127</t>
  </si>
  <si>
    <t>9HB339088</t>
  </si>
  <si>
    <t>GH-1</t>
  </si>
  <si>
    <t>Graduate Students</t>
  </si>
  <si>
    <t>GH</t>
  </si>
  <si>
    <t>GH 2nd fl</t>
  </si>
  <si>
    <t>9HB346587</t>
  </si>
  <si>
    <t>RCH-1</t>
  </si>
  <si>
    <t>RCH</t>
  </si>
  <si>
    <t>RCH 108</t>
  </si>
  <si>
    <t>HP LaserJet 600 M605</t>
  </si>
  <si>
    <t>CNBCHC407H</t>
  </si>
  <si>
    <t>PAS-1</t>
  </si>
  <si>
    <t>CMHRT</t>
  </si>
  <si>
    <t>PAS</t>
  </si>
  <si>
    <t>PAS 1422</t>
  </si>
  <si>
    <t>5DA082731</t>
  </si>
  <si>
    <t>PAS-2</t>
  </si>
  <si>
    <t>Color LaserJet M452dn</t>
  </si>
  <si>
    <t>VNB3B81861</t>
  </si>
  <si>
    <t>PAS-4</t>
  </si>
  <si>
    <t>Department of Religious Studies</t>
  </si>
  <si>
    <t>PAS 1057</t>
  </si>
  <si>
    <t>4HX539100</t>
  </si>
  <si>
    <t>PAS-5</t>
  </si>
  <si>
    <t>Psychology ECEC</t>
  </si>
  <si>
    <t>PAS 1031</t>
  </si>
  <si>
    <t>3UA280810</t>
  </si>
  <si>
    <t>PAS-6</t>
  </si>
  <si>
    <t>Deans Office of Arts</t>
  </si>
  <si>
    <t>PAS 2403</t>
  </si>
  <si>
    <t>5DA082989</t>
  </si>
  <si>
    <t>PAS-7</t>
  </si>
  <si>
    <t>DPX333504</t>
  </si>
  <si>
    <t>remove?</t>
  </si>
  <si>
    <t>PAS-8</t>
  </si>
  <si>
    <t>Anthropology</t>
  </si>
  <si>
    <t>PAS 2014 - mailroom</t>
  </si>
  <si>
    <t>3UA281171</t>
  </si>
  <si>
    <t>PAS-9</t>
  </si>
  <si>
    <t>Legal &amp; Sociology</t>
  </si>
  <si>
    <r>
      <t xml:space="preserve">PAS </t>
    </r>
    <r>
      <rPr>
        <b/>
        <sz val="12"/>
        <color rgb="FF00B050"/>
        <rFont val="Calibri"/>
        <family val="2"/>
      </rPr>
      <t>2044</t>
    </r>
  </si>
  <si>
    <t>Y4X822502</t>
  </si>
  <si>
    <t>PAS-10</t>
  </si>
  <si>
    <t>Arts Upgrade Office</t>
  </si>
  <si>
    <t>PAS 2456</t>
  </si>
  <si>
    <t>8TB553062</t>
  </si>
  <si>
    <t>PAS-11</t>
  </si>
  <si>
    <t>student print</t>
  </si>
  <si>
    <r>
      <t xml:space="preserve">PAS </t>
    </r>
    <r>
      <rPr>
        <b/>
        <sz val="12"/>
        <color rgb="FF00B050"/>
        <rFont val="Calibri"/>
        <family val="2"/>
      </rPr>
      <t>3030</t>
    </r>
  </si>
  <si>
    <t>5DA082997</t>
  </si>
  <si>
    <t>are both of these required? Is A3 required?</t>
  </si>
  <si>
    <t>PAS-12</t>
  </si>
  <si>
    <t>5DA081660</t>
  </si>
  <si>
    <t>PAS-13</t>
  </si>
  <si>
    <t>Psychology</t>
  </si>
  <si>
    <t>PAS 3018</t>
  </si>
  <si>
    <t>AltaLink C8055</t>
  </si>
  <si>
    <t>8TB547299</t>
  </si>
  <si>
    <t>PAS-14</t>
  </si>
  <si>
    <t>IT Specialists / Psychology</t>
  </si>
  <si>
    <t>PAS 4005</t>
  </si>
  <si>
    <t>3UA280714</t>
  </si>
  <si>
    <t>PAS-15</t>
  </si>
  <si>
    <t>Arts Computing Office</t>
  </si>
  <si>
    <t>PAS 2081</t>
  </si>
  <si>
    <t>4HX539187</t>
  </si>
  <si>
    <t>PAS-16</t>
  </si>
  <si>
    <t>Office of Research - VPR</t>
  </si>
  <si>
    <t>PAS 1501</t>
  </si>
  <si>
    <t>9HB342249</t>
  </si>
  <si>
    <t>MHR-1</t>
  </si>
  <si>
    <t>Minota Hagey Residence</t>
  </si>
  <si>
    <t>MHR</t>
  </si>
  <si>
    <t>MHR 231</t>
  </si>
  <si>
    <t>3UA281119</t>
  </si>
  <si>
    <t>MHR-2</t>
  </si>
  <si>
    <t>MHR 139</t>
  </si>
  <si>
    <t>4HX538526</t>
  </si>
  <si>
    <t>NH-1</t>
  </si>
  <si>
    <t>IAP</t>
  </si>
  <si>
    <t>NH</t>
  </si>
  <si>
    <t>NH 3041</t>
  </si>
  <si>
    <t>3UA284356</t>
  </si>
  <si>
    <t>NH-2</t>
  </si>
  <si>
    <t>NH 3021 (hallway)</t>
  </si>
  <si>
    <t>3UA280741</t>
  </si>
  <si>
    <t>NH-3</t>
  </si>
  <si>
    <t>Secretariat</t>
  </si>
  <si>
    <t>NH 3060H</t>
  </si>
  <si>
    <t>8TB552848</t>
  </si>
  <si>
    <t>NH-4</t>
  </si>
  <si>
    <t>President's office</t>
  </si>
  <si>
    <t>NH 3073</t>
  </si>
  <si>
    <t>3UA281193</t>
  </si>
  <si>
    <t>NH-5</t>
  </si>
  <si>
    <t>VP Academic &amp; Provost</t>
  </si>
  <si>
    <t>NH 3001</t>
  </si>
  <si>
    <t>3UA284703</t>
  </si>
  <si>
    <t>NH-6</t>
  </si>
  <si>
    <t>Office of VP Advancement</t>
  </si>
  <si>
    <t>NH 3005</t>
  </si>
  <si>
    <t>3UA280997</t>
  </si>
  <si>
    <t>NH-7</t>
  </si>
  <si>
    <t>Assoc VP Academic, Operations, Faculty Planning &amp; Policy</t>
  </si>
  <si>
    <t>NH 3006</t>
  </si>
  <si>
    <t>4HX538520</t>
  </si>
  <si>
    <t>consol with #8</t>
  </si>
  <si>
    <t>NH-8</t>
  </si>
  <si>
    <t>5DA082919</t>
  </si>
  <si>
    <t>NH-9</t>
  </si>
  <si>
    <t>Legal &amp; Immigration</t>
  </si>
  <si>
    <t>NH 3007L</t>
  </si>
  <si>
    <t>3UA280829</t>
  </si>
  <si>
    <t>NH-10</t>
  </si>
  <si>
    <t>Graduate Studies L&amp; Postdoctoral Affairs</t>
  </si>
  <si>
    <t>NH 2201 - reception</t>
  </si>
  <si>
    <t>3UA281180</t>
  </si>
  <si>
    <t>consol with #11</t>
  </si>
  <si>
    <t>NH-11</t>
  </si>
  <si>
    <r>
      <t xml:space="preserve">NH </t>
    </r>
    <r>
      <rPr>
        <b/>
        <sz val="12"/>
        <color rgb="FF00B050"/>
        <rFont val="Calibri"/>
        <family val="2"/>
      </rPr>
      <t>2220</t>
    </r>
  </si>
  <si>
    <t>5DA083037</t>
  </si>
  <si>
    <t>NH-12</t>
  </si>
  <si>
    <r>
      <t xml:space="preserve">NH </t>
    </r>
    <r>
      <rPr>
        <b/>
        <sz val="12"/>
        <color rgb="FF00B050"/>
        <rFont val="Calibri"/>
        <family val="2"/>
      </rPr>
      <t>2085</t>
    </r>
  </si>
  <si>
    <t>9HB339323</t>
  </si>
  <si>
    <t>NH-13</t>
  </si>
  <si>
    <t>Accessibility</t>
  </si>
  <si>
    <t>NH 1404</t>
  </si>
  <si>
    <t>4HX539248</t>
  </si>
  <si>
    <t>NH-14</t>
  </si>
  <si>
    <t>Exam Centre</t>
  </si>
  <si>
    <t>NH 1301</t>
  </si>
  <si>
    <t>8TB553003</t>
  </si>
  <si>
    <t>NH-17</t>
  </si>
  <si>
    <t>Watcard</t>
  </si>
  <si>
    <t>NH - The Centre</t>
  </si>
  <si>
    <t>9HB337182</t>
  </si>
  <si>
    <t>Public Machine</t>
  </si>
  <si>
    <t>NH-18</t>
  </si>
  <si>
    <t>Campus Wellnes (Counselling Services)</t>
  </si>
  <si>
    <t>NH 2311</t>
  </si>
  <si>
    <t>5DA082707</t>
  </si>
  <si>
    <t>NH-19</t>
  </si>
  <si>
    <t>Space Management</t>
  </si>
  <si>
    <t>NH 2052</t>
  </si>
  <si>
    <t>3UA280779</t>
  </si>
  <si>
    <t>NH-20</t>
  </si>
  <si>
    <t>Registrar</t>
  </si>
  <si>
    <t>NH 2023</t>
  </si>
  <si>
    <t>3UA280726</t>
  </si>
  <si>
    <t>NH-21</t>
  </si>
  <si>
    <t>The Centre</t>
  </si>
  <si>
    <t>9HB339401</t>
  </si>
  <si>
    <t>NH-22</t>
  </si>
  <si>
    <t>NH 2001</t>
  </si>
  <si>
    <t>3UA280754</t>
  </si>
  <si>
    <t>NH-23</t>
  </si>
  <si>
    <t>Associate Provost Students</t>
  </si>
  <si>
    <t>NH 1147</t>
  </si>
  <si>
    <t>9HB367848</t>
  </si>
  <si>
    <t>STC-1</t>
  </si>
  <si>
    <t>Science Undergraduate office</t>
  </si>
  <si>
    <t>STC</t>
  </si>
  <si>
    <t>STC 2031B</t>
  </si>
  <si>
    <t>4HX539096</t>
  </si>
  <si>
    <t>Device was visited by Ricoh (MC)</t>
  </si>
  <si>
    <t>Science Society</t>
  </si>
  <si>
    <t>STC 1023</t>
  </si>
  <si>
    <t>5DA081336</t>
  </si>
  <si>
    <t>STC 1013</t>
  </si>
  <si>
    <t>9HB339248</t>
  </si>
  <si>
    <t>B1-1</t>
  </si>
  <si>
    <t>B1</t>
  </si>
  <si>
    <t>B1 283</t>
  </si>
  <si>
    <t>Y4X828433</t>
  </si>
  <si>
    <t>EIT-1</t>
  </si>
  <si>
    <t>Electrical and Computer Engineering</t>
  </si>
  <si>
    <t>EIT</t>
  </si>
  <si>
    <t>EIT 3033D</t>
  </si>
  <si>
    <t>Y4X822499</t>
  </si>
  <si>
    <t>EIT-2</t>
  </si>
  <si>
    <t>Y4X828630</t>
  </si>
  <si>
    <t>consol with #3</t>
  </si>
  <si>
    <t>EIT-3</t>
  </si>
  <si>
    <t>3UA280721</t>
  </si>
  <si>
    <t>EIT-4</t>
  </si>
  <si>
    <t>Laserjet 9050dn</t>
  </si>
  <si>
    <t>?</t>
  </si>
  <si>
    <t>EIT-5</t>
  </si>
  <si>
    <t>Earth and Enviro Sciences</t>
  </si>
  <si>
    <t>EIT 2039</t>
  </si>
  <si>
    <t>3UA280897</t>
  </si>
  <si>
    <t>EIT-6</t>
  </si>
  <si>
    <t>Software Tcechnologies Applied Research</t>
  </si>
  <si>
    <t>EIT 4138</t>
  </si>
  <si>
    <t>9HB342213</t>
  </si>
  <si>
    <t>DC-1</t>
  </si>
  <si>
    <t>Faculty of Computer Science</t>
  </si>
  <si>
    <t>DC</t>
  </si>
  <si>
    <t>DC 3507</t>
  </si>
  <si>
    <t>5DA082274</t>
  </si>
  <si>
    <t>DC-2</t>
  </si>
  <si>
    <t>Faculty of Computer Science - Admin Assistant</t>
  </si>
  <si>
    <t>DC 3603</t>
  </si>
  <si>
    <t>4HX539217</t>
  </si>
  <si>
    <t>DC-3</t>
  </si>
  <si>
    <t>Faculty of Computer Science - Faculty office</t>
  </si>
  <si>
    <t>DC 3631</t>
  </si>
  <si>
    <t>9HB339092</t>
  </si>
  <si>
    <t>DC-4</t>
  </si>
  <si>
    <t>DC 2311 - print room</t>
  </si>
  <si>
    <t>5DA083070</t>
  </si>
  <si>
    <t>DC-5</t>
  </si>
  <si>
    <t>DC 2599</t>
  </si>
  <si>
    <t>9HB342258</t>
  </si>
  <si>
    <t>DC-6</t>
  </si>
  <si>
    <t>DC 1563</t>
  </si>
  <si>
    <t>3UA281169</t>
  </si>
  <si>
    <t>Is 2 devices required here?</t>
  </si>
  <si>
    <t>DC-7</t>
  </si>
  <si>
    <t>5DA082885</t>
  </si>
  <si>
    <t>DC-8</t>
  </si>
  <si>
    <t>DC 1566</t>
  </si>
  <si>
    <t>5DA082895</t>
  </si>
  <si>
    <t>DC-9</t>
  </si>
  <si>
    <t>DC 1507</t>
  </si>
  <si>
    <t>5DA844519</t>
  </si>
  <si>
    <t>DC-16</t>
  </si>
  <si>
    <t>DC 1111A</t>
  </si>
  <si>
    <t>9HB337177</t>
  </si>
  <si>
    <t>DC 3116</t>
  </si>
  <si>
    <t>5DA081116</t>
  </si>
  <si>
    <t>DC 2728</t>
  </si>
  <si>
    <t>5DA081396</t>
  </si>
  <si>
    <t>DC 2583</t>
  </si>
  <si>
    <t>9HB339100</t>
  </si>
  <si>
    <t>DC 2560G</t>
  </si>
  <si>
    <t>5DA082773</t>
  </si>
  <si>
    <t>Software Engineering</t>
  </si>
  <si>
    <t>DC 2539</t>
  </si>
  <si>
    <t>5DA083068</t>
  </si>
  <si>
    <t>DC 2325</t>
  </si>
  <si>
    <t>4HX539189</t>
  </si>
  <si>
    <t>DC 2320</t>
  </si>
  <si>
    <t>9HB338458</t>
  </si>
  <si>
    <t>Tim Horton's - Davis Centre</t>
  </si>
  <si>
    <t>9HB367823</t>
  </si>
  <si>
    <t>C2-1</t>
  </si>
  <si>
    <t>C2</t>
  </si>
  <si>
    <t>C2 261C</t>
  </si>
  <si>
    <t>5DA083048</t>
  </si>
  <si>
    <t>2 devices still required?</t>
  </si>
  <si>
    <t>C2-2</t>
  </si>
  <si>
    <t>5DA082886</t>
  </si>
  <si>
    <t>consol with #1</t>
  </si>
  <si>
    <t>C2-3</t>
  </si>
  <si>
    <t>C2 261A - mailroom</t>
  </si>
  <si>
    <t>5DA082762</t>
  </si>
  <si>
    <t>C2-4</t>
  </si>
  <si>
    <t>C2 168D</t>
  </si>
  <si>
    <t>9HB339304</t>
  </si>
  <si>
    <t>C2 162</t>
  </si>
  <si>
    <t>5DA083008</t>
  </si>
  <si>
    <t>Housing</t>
  </si>
  <si>
    <t>CMH</t>
  </si>
  <si>
    <t>CMH 1163</t>
  </si>
  <si>
    <t>9HB339251</t>
  </si>
  <si>
    <t>CMH 112</t>
  </si>
  <si>
    <t>9HB339051</t>
  </si>
  <si>
    <t>CMH 1021</t>
  </si>
  <si>
    <t>8TB549275</t>
  </si>
  <si>
    <t>UWP</t>
  </si>
  <si>
    <t>UWP Beck Hall</t>
  </si>
  <si>
    <t>106 Seagram Dr</t>
  </si>
  <si>
    <t xml:space="preserve"> N2L 3B8</t>
  </si>
  <si>
    <t>8TB549276</t>
  </si>
  <si>
    <t>UWP 106</t>
  </si>
  <si>
    <t>3UA281178</t>
  </si>
  <si>
    <t>MC-1</t>
  </si>
  <si>
    <t>CEMC</t>
  </si>
  <si>
    <t>MC</t>
  </si>
  <si>
    <r>
      <t xml:space="preserve">MC </t>
    </r>
    <r>
      <rPr>
        <b/>
        <sz val="12"/>
        <color rgb="FF00B050"/>
        <rFont val="Calibri"/>
        <family val="2"/>
      </rPr>
      <t>6203</t>
    </r>
  </si>
  <si>
    <t>Y4X822521</t>
  </si>
  <si>
    <t>MC-2</t>
  </si>
  <si>
    <t>Math - Applied Mathematics</t>
  </si>
  <si>
    <t>MC 6033</t>
  </si>
  <si>
    <t>5DA082993</t>
  </si>
  <si>
    <t>MC-3</t>
  </si>
  <si>
    <t>Faculty of Math</t>
  </si>
  <si>
    <t>MC 6513</t>
  </si>
  <si>
    <t>Y4X821487</t>
  </si>
  <si>
    <t>MC-4</t>
  </si>
  <si>
    <t>Math - Office Support Combinatorics &amp; Optimization</t>
  </si>
  <si>
    <t>MC 5109</t>
  </si>
  <si>
    <t>5DA082667</t>
  </si>
  <si>
    <t>MC-5</t>
  </si>
  <si>
    <t>Math - Dean's mailroom</t>
  </si>
  <si>
    <t>MC 5209</t>
  </si>
  <si>
    <t>5DA082818</t>
  </si>
  <si>
    <t>consol with #6</t>
  </si>
  <si>
    <t>MC-6</t>
  </si>
  <si>
    <t>3UA280913</t>
  </si>
  <si>
    <t>MC-7</t>
  </si>
  <si>
    <t>Math - Office Support Pure Math</t>
  </si>
  <si>
    <t>MC 5307</t>
  </si>
  <si>
    <t>5DA083056</t>
  </si>
  <si>
    <t>MC-8</t>
  </si>
  <si>
    <t>Math - Undergrad office</t>
  </si>
  <si>
    <t>MC 4022</t>
  </si>
  <si>
    <t>3UA281092</t>
  </si>
  <si>
    <t>MC-10</t>
  </si>
  <si>
    <t>Math - Office Support Mathematics Faculty Computing Facility</t>
  </si>
  <si>
    <t>MC 3053</t>
  </si>
  <si>
    <t>9HB339041</t>
  </si>
  <si>
    <t>consolidate with HP?</t>
  </si>
  <si>
    <t>MC-14</t>
  </si>
  <si>
    <t>MC 2044</t>
  </si>
  <si>
    <t>3UA281089</t>
  </si>
  <si>
    <t>consol with #</t>
  </si>
  <si>
    <t>QNC-1</t>
  </si>
  <si>
    <t>Waterloo Institute of Nanotechnology</t>
  </si>
  <si>
    <t>QNC</t>
  </si>
  <si>
    <t>QNC 3608</t>
  </si>
  <si>
    <t>3UA281077</t>
  </si>
  <si>
    <t>QNC 4608</t>
  </si>
  <si>
    <t>9HB338457</t>
  </si>
  <si>
    <t>Institute for Quantum Computing</t>
  </si>
  <si>
    <t>QNC 4103</t>
  </si>
  <si>
    <t>8TB552765</t>
  </si>
  <si>
    <t>QNC 3101</t>
  </si>
  <si>
    <t>8TB552813</t>
  </si>
  <si>
    <t>QNC 2601</t>
  </si>
  <si>
    <t>3UA280713</t>
  </si>
  <si>
    <t>QNC 2212</t>
  </si>
  <si>
    <t>8TB552677</t>
  </si>
  <si>
    <t>QNC 1212</t>
  </si>
  <si>
    <t>8TB552820</t>
  </si>
  <si>
    <t>SLC-1</t>
  </si>
  <si>
    <t>WUSA</t>
  </si>
  <si>
    <t>SLC</t>
  </si>
  <si>
    <t>SLC 2118</t>
  </si>
  <si>
    <t>3UA281223</t>
  </si>
  <si>
    <t>SLC-2</t>
  </si>
  <si>
    <t>SLC 1123A</t>
  </si>
  <si>
    <t>9HB337323</t>
  </si>
  <si>
    <t>SLC-3</t>
  </si>
  <si>
    <t>Atheletics</t>
  </si>
  <si>
    <t>SLC 2834A</t>
  </si>
  <si>
    <t>3UA280628</t>
  </si>
  <si>
    <t>SLC-4</t>
  </si>
  <si>
    <t>SLC 1114</t>
  </si>
  <si>
    <t>5DA082736</t>
  </si>
  <si>
    <t>SLC-5</t>
  </si>
  <si>
    <t>SLC 1104</t>
  </si>
  <si>
    <t>3UA280688</t>
  </si>
  <si>
    <t>SLC-6</t>
  </si>
  <si>
    <t>SLC 1116</t>
  </si>
  <si>
    <t>8TB549349</t>
  </si>
  <si>
    <t xml:space="preserve">SLC 1117E </t>
  </si>
  <si>
    <t>9HB337535</t>
  </si>
  <si>
    <t>SLC - TIM Hortons</t>
  </si>
  <si>
    <t>9HB337178</t>
  </si>
  <si>
    <t>SLC 0137</t>
  </si>
  <si>
    <t>5DA081158</t>
  </si>
  <si>
    <t>BMH-1</t>
  </si>
  <si>
    <t>Kinesiology and Health Sciences</t>
  </si>
  <si>
    <t>BMH</t>
  </si>
  <si>
    <t>BMH 3123</t>
  </si>
  <si>
    <t>3UA281208</t>
  </si>
  <si>
    <t>BMH-2</t>
  </si>
  <si>
    <t>3UA281003</t>
  </si>
  <si>
    <t>BMH-3</t>
  </si>
  <si>
    <t>School of Public Health Sciences</t>
  </si>
  <si>
    <t>BMH 3723</t>
  </si>
  <si>
    <t>5DA082875</t>
  </si>
  <si>
    <t>BMH-4</t>
  </si>
  <si>
    <t>Dean of Applied Health Sceinces</t>
  </si>
  <si>
    <t>BMH 2114</t>
  </si>
  <si>
    <t>9HB339055</t>
  </si>
  <si>
    <t>BMH-5</t>
  </si>
  <si>
    <t>Recreation and Leisure Studies</t>
  </si>
  <si>
    <t>BMH 2313</t>
  </si>
  <si>
    <t>8TB552948</t>
  </si>
  <si>
    <t>BMH-7</t>
  </si>
  <si>
    <t>BMH 1100</t>
  </si>
  <si>
    <t>Y4X828465</t>
  </si>
  <si>
    <t>BMH-8</t>
  </si>
  <si>
    <t>BMH 1623</t>
  </si>
  <si>
    <t>3UA281144</t>
  </si>
  <si>
    <t>M3-1</t>
  </si>
  <si>
    <t>Office Support - Statistics and Actuarial Science</t>
  </si>
  <si>
    <t>M3</t>
  </si>
  <si>
    <t>M3 3118</t>
  </si>
  <si>
    <t>Y4X828746</t>
  </si>
  <si>
    <t>M3-2</t>
  </si>
  <si>
    <t>Web Coordinator and Tech Assist - Statistics and Actuarial Science</t>
  </si>
  <si>
    <t>M3 3004</t>
  </si>
  <si>
    <t>2TX051621</t>
  </si>
  <si>
    <t>M3-3</t>
  </si>
  <si>
    <t>Assistanct to the Chair - Statistics and Actuarial Science</t>
  </si>
  <si>
    <t>M3 3006</t>
  </si>
  <si>
    <t>9HB342925</t>
  </si>
  <si>
    <t>M3-4</t>
  </si>
  <si>
    <t>Assistant Coordinator - Math Business &amp; Accounting Programs</t>
  </si>
  <si>
    <t>M3 2001</t>
  </si>
  <si>
    <t>3UA281181</t>
  </si>
  <si>
    <t>M3-5</t>
  </si>
  <si>
    <t>Statistics and Actuarial Science</t>
  </si>
  <si>
    <t>M3 2123</t>
  </si>
  <si>
    <t>9HB335631</t>
  </si>
  <si>
    <t>M3-6</t>
  </si>
  <si>
    <t>Master of Data Science and Artificial Intelligence Lab</t>
  </si>
  <si>
    <t>M3 2119</t>
  </si>
  <si>
    <t>3UA280802</t>
  </si>
  <si>
    <t>M3-7</t>
  </si>
  <si>
    <t>M3 2132</t>
  </si>
  <si>
    <t>Versalink C405DN</t>
  </si>
  <si>
    <t>4HX539204</t>
  </si>
  <si>
    <t>M3 4234</t>
  </si>
  <si>
    <t>Y4X830610</t>
  </si>
  <si>
    <t>4HX539130</t>
  </si>
  <si>
    <t>GSC-1</t>
  </si>
  <si>
    <t>Plant Operations</t>
  </si>
  <si>
    <t>GSC</t>
  </si>
  <si>
    <t>GSC 170G New Tool Crib</t>
  </si>
  <si>
    <t>5DA081103</t>
  </si>
  <si>
    <t>GSC-2</t>
  </si>
  <si>
    <t>GSC 113</t>
  </si>
  <si>
    <t>5DA087665</t>
  </si>
  <si>
    <t>GSC-3</t>
  </si>
  <si>
    <t>GSC 202A</t>
  </si>
  <si>
    <t>Y4X822528</t>
  </si>
  <si>
    <t>GSC-4</t>
  </si>
  <si>
    <t>GSC 227</t>
  </si>
  <si>
    <t>8TB552667</t>
  </si>
  <si>
    <t>GSC-5</t>
  </si>
  <si>
    <t>GSC 262</t>
  </si>
  <si>
    <t>8TB553068</t>
  </si>
  <si>
    <t>GSC-6</t>
  </si>
  <si>
    <t>Parking Services</t>
  </si>
  <si>
    <t>GSC 1114</t>
  </si>
  <si>
    <t>8TB558471</t>
  </si>
  <si>
    <t>GSC-7</t>
  </si>
  <si>
    <t>GSC 153</t>
  </si>
  <si>
    <t>8TB553199</t>
  </si>
  <si>
    <t>GSC 250</t>
  </si>
  <si>
    <t>8TB549994</t>
  </si>
  <si>
    <t>GSC 1167</t>
  </si>
  <si>
    <t>8TB572111</t>
  </si>
  <si>
    <t>GSC 1161</t>
  </si>
  <si>
    <t>5DA082647</t>
  </si>
  <si>
    <t>GSC - 1st Floor</t>
  </si>
  <si>
    <t>8TB559601</t>
  </si>
  <si>
    <t>Digital Production - GSC</t>
  </si>
  <si>
    <t xml:space="preserve"> Phaser 6180</t>
  </si>
  <si>
    <t>DPX333512</t>
  </si>
  <si>
    <t>COM-1</t>
  </si>
  <si>
    <t>Special Constable Services</t>
  </si>
  <si>
    <t>COM</t>
  </si>
  <si>
    <t>COM 181</t>
  </si>
  <si>
    <t>3UA281060</t>
  </si>
  <si>
    <t>Card Reader Cover Type M52 (IM C3010/4510)</t>
  </si>
  <si>
    <t>Device will be used with Papercut/WatCard)</t>
  </si>
  <si>
    <t>COM-2</t>
  </si>
  <si>
    <t>Safety Office</t>
  </si>
  <si>
    <t>COM 116</t>
  </si>
  <si>
    <t>3UA280664</t>
  </si>
  <si>
    <t>Equity Office</t>
  </si>
  <si>
    <t>COM 101</t>
  </si>
  <si>
    <t>3UA280808</t>
  </si>
  <si>
    <t>E7-1</t>
  </si>
  <si>
    <t>Dean of Engineering</t>
  </si>
  <si>
    <t>E7</t>
  </si>
  <si>
    <t>E7 7353</t>
  </si>
  <si>
    <t>8TB565100</t>
  </si>
  <si>
    <t>E7-2</t>
  </si>
  <si>
    <t>E7 7343</t>
  </si>
  <si>
    <t>3UA280865</t>
  </si>
  <si>
    <t>E7-3</t>
  </si>
  <si>
    <t>E7 7423</t>
  </si>
  <si>
    <t>8TB582033</t>
  </si>
  <si>
    <t>volume too low for 2 devices</t>
  </si>
  <si>
    <t>E7-4</t>
  </si>
  <si>
    <t>3UA280762</t>
  </si>
  <si>
    <t>E7-5</t>
  </si>
  <si>
    <t>Undergraduate Advisor / Coordinator</t>
  </si>
  <si>
    <t>E7 3326</t>
  </si>
  <si>
    <t>9HB338445</t>
  </si>
  <si>
    <t>E7-6</t>
  </si>
  <si>
    <t>Conrad Centre</t>
  </si>
  <si>
    <t>E7 2304</t>
  </si>
  <si>
    <t>3UA281087</t>
  </si>
  <si>
    <t>E7-7</t>
  </si>
  <si>
    <t>Engineering Outreach Program</t>
  </si>
  <si>
    <t>E7 1326</t>
  </si>
  <si>
    <t>Y4X829801</t>
  </si>
  <si>
    <t>Engineering C&amp;D</t>
  </si>
  <si>
    <t>E7 1416A</t>
  </si>
  <si>
    <t>9HB342728</t>
  </si>
  <si>
    <t>E5-1</t>
  </si>
  <si>
    <t>System Design Engineering</t>
  </si>
  <si>
    <t>E5</t>
  </si>
  <si>
    <t>E5 6116</t>
  </si>
  <si>
    <t>4HX539127</t>
  </si>
  <si>
    <t>E5-2</t>
  </si>
  <si>
    <t>mailroom</t>
  </si>
  <si>
    <t>E5 6123</t>
  </si>
  <si>
    <t>Y4X822564</t>
  </si>
  <si>
    <t>E5-3</t>
  </si>
  <si>
    <t>Mechanical &amp; Mechatronics Engineering</t>
  </si>
  <si>
    <t>E5 3001</t>
  </si>
  <si>
    <t>Y4X828475</t>
  </si>
  <si>
    <t>E5-5</t>
  </si>
  <si>
    <t>9HB339102</t>
  </si>
  <si>
    <t>Electrical &amp; Computer Engineering</t>
  </si>
  <si>
    <t>E5 4133</t>
  </si>
  <si>
    <t>Y4X828487</t>
  </si>
  <si>
    <t>Y4X828479</t>
  </si>
  <si>
    <t>E5 2108</t>
  </si>
  <si>
    <t>CNDCG8603G</t>
  </si>
  <si>
    <t>Faculty Financial Coordinator - Electrical &amp; Computer Engineering</t>
  </si>
  <si>
    <t>E5 2104</t>
  </si>
  <si>
    <t>4HX539244</t>
  </si>
  <si>
    <t>9HB339179</t>
  </si>
  <si>
    <t>E6-1</t>
  </si>
  <si>
    <t>E6</t>
  </si>
  <si>
    <t>E6 3029</t>
  </si>
  <si>
    <t>8TB551257</t>
  </si>
  <si>
    <t>ECH-1</t>
  </si>
  <si>
    <t>Fine Arts</t>
  </si>
  <si>
    <t>ECH</t>
  </si>
  <si>
    <t>ECH 1208</t>
  </si>
  <si>
    <t>3UA280846</t>
  </si>
  <si>
    <t>ECH-2</t>
  </si>
  <si>
    <t>Central Stores</t>
  </si>
  <si>
    <t>ECH 126</t>
  </si>
  <si>
    <t>3UA280669</t>
  </si>
  <si>
    <t>FED-1</t>
  </si>
  <si>
    <t>FED</t>
  </si>
  <si>
    <t>FH 1032</t>
  </si>
  <si>
    <t>3UA280866</t>
  </si>
  <si>
    <t>EC5-1</t>
  </si>
  <si>
    <t>Office of Research</t>
  </si>
  <si>
    <t>EC5</t>
  </si>
  <si>
    <t>EC5 3804</t>
  </si>
  <si>
    <t>3UA281016</t>
  </si>
  <si>
    <t>EC5-2</t>
  </si>
  <si>
    <t>EC5 3108</t>
  </si>
  <si>
    <t>3UA281038</t>
  </si>
  <si>
    <t>Finance</t>
  </si>
  <si>
    <t>EC5 4804</t>
  </si>
  <si>
    <t>5DA082819</t>
  </si>
  <si>
    <t>EC5 4201</t>
  </si>
  <si>
    <t>3UA280814</t>
  </si>
  <si>
    <t>EC5 3822</t>
  </si>
  <si>
    <t>5DA082678</t>
  </si>
  <si>
    <t>device removed</t>
  </si>
  <si>
    <t>Waterloo International</t>
  </si>
  <si>
    <t>EC5 2811A</t>
  </si>
  <si>
    <t>3UA280642</t>
  </si>
  <si>
    <t>Office of Research - GEDI</t>
  </si>
  <si>
    <t>EC5 2311</t>
  </si>
  <si>
    <t>3UA287758</t>
  </si>
  <si>
    <t>University Relations</t>
  </si>
  <si>
    <t>EC5 2049</t>
  </si>
  <si>
    <t>3UA280765</t>
  </si>
  <si>
    <t>EC5 2022</t>
  </si>
  <si>
    <t>3UA281084</t>
  </si>
  <si>
    <t>Master of Public Service</t>
  </si>
  <si>
    <t>EC5 1804</t>
  </si>
  <si>
    <t>5DA082794</t>
  </si>
  <si>
    <t>EC5 1006</t>
  </si>
  <si>
    <t>3UA281032</t>
  </si>
  <si>
    <t>V1-2</t>
  </si>
  <si>
    <t>V1</t>
  </si>
  <si>
    <t>V1 Office 115</t>
  </si>
  <si>
    <t>8TB549281</t>
  </si>
  <si>
    <t>V1-3</t>
  </si>
  <si>
    <t>V1 158</t>
  </si>
  <si>
    <t>9HB337538</t>
  </si>
  <si>
    <t>V1-4</t>
  </si>
  <si>
    <t>Housing Student Development and Residence Experience</t>
  </si>
  <si>
    <t>V1 212</t>
  </si>
  <si>
    <t>3UA281017</t>
  </si>
  <si>
    <t>V1 185A Office</t>
  </si>
  <si>
    <t>3UA281047</t>
  </si>
  <si>
    <t>OPT-1</t>
  </si>
  <si>
    <t>Optometry</t>
  </si>
  <si>
    <t>OPT</t>
  </si>
  <si>
    <t>OPT 342</t>
  </si>
  <si>
    <t>8TB553075</t>
  </si>
  <si>
    <t>OPT-2</t>
  </si>
  <si>
    <t>OPT 388 lib</t>
  </si>
  <si>
    <t>5DA082877</t>
  </si>
  <si>
    <t>OPT-3</t>
  </si>
  <si>
    <t>OPT 359A</t>
  </si>
  <si>
    <t>8TB553085</t>
  </si>
  <si>
    <t>OPT-6</t>
  </si>
  <si>
    <t>OPT 207</t>
  </si>
  <si>
    <t>3UA280925</t>
  </si>
  <si>
    <t>OPT-7</t>
  </si>
  <si>
    <t>OPT 239B</t>
  </si>
  <si>
    <t>9HB342287</t>
  </si>
  <si>
    <t>OPT-8</t>
  </si>
  <si>
    <t>OPT 154</t>
  </si>
  <si>
    <t>Y4X822543</t>
  </si>
  <si>
    <t>OPT-9</t>
  </si>
  <si>
    <t>OPT 142C</t>
  </si>
  <si>
    <t>3UA280712</t>
  </si>
  <si>
    <t>OPT-10</t>
  </si>
  <si>
    <t>OPT 145</t>
  </si>
  <si>
    <t>9HB337734</t>
  </si>
  <si>
    <t>TJB-1</t>
  </si>
  <si>
    <t>Psychology (Tobacco)</t>
  </si>
  <si>
    <t>TJB</t>
  </si>
  <si>
    <t>TJB 2103</t>
  </si>
  <si>
    <t>5DA081439</t>
  </si>
  <si>
    <t>TJB-2</t>
  </si>
  <si>
    <t>SCHOOL OF PUBLIC HEALTH SCIENCES</t>
  </si>
  <si>
    <t>TJB 2303</t>
  </si>
  <si>
    <t>3UA281202</t>
  </si>
  <si>
    <t>TJB-3</t>
  </si>
  <si>
    <t>TJB 2221</t>
  </si>
  <si>
    <t>8TB549258</t>
  </si>
  <si>
    <t>TJB-4</t>
  </si>
  <si>
    <t>TJB 1103</t>
  </si>
  <si>
    <t>3UA280742</t>
  </si>
  <si>
    <t>TJB-5</t>
  </si>
  <si>
    <t>TJB 1123</t>
  </si>
  <si>
    <t>5DA083435</t>
  </si>
  <si>
    <t>HS-1</t>
  </si>
  <si>
    <t>Campus Wellness</t>
  </si>
  <si>
    <t>HS</t>
  </si>
  <si>
    <t>HS 1219</t>
  </si>
  <si>
    <t>5DA082892</t>
  </si>
  <si>
    <t>HS-2</t>
  </si>
  <si>
    <t>HS 2201</t>
  </si>
  <si>
    <t>5DA082936</t>
  </si>
  <si>
    <t>HS-3</t>
  </si>
  <si>
    <t>HS 2323</t>
  </si>
  <si>
    <t>Y4X822520</t>
  </si>
  <si>
    <t>REN-1</t>
  </si>
  <si>
    <t>Renison College University</t>
  </si>
  <si>
    <t>REN</t>
  </si>
  <si>
    <t>REN 2914</t>
  </si>
  <si>
    <t>240 Westmount Rd N</t>
  </si>
  <si>
    <t xml:space="preserve"> N2L 3G4</t>
  </si>
  <si>
    <t>8TB553021</t>
  </si>
  <si>
    <t>REN-2</t>
  </si>
  <si>
    <t>REN 1930</t>
  </si>
  <si>
    <t>5DA081427</t>
  </si>
  <si>
    <t>REN-3</t>
  </si>
  <si>
    <t>REN 1914</t>
  </si>
  <si>
    <t>8TB552953</t>
  </si>
  <si>
    <t>REN-4</t>
  </si>
  <si>
    <t>REN 1403</t>
  </si>
  <si>
    <t>8TB553067</t>
  </si>
  <si>
    <t>REN-5</t>
  </si>
  <si>
    <t>REN 1451</t>
  </si>
  <si>
    <t>3UA280983</t>
  </si>
  <si>
    <t>REN-6</t>
  </si>
  <si>
    <t>REN 2601</t>
  </si>
  <si>
    <t>8TB559797</t>
  </si>
  <si>
    <t>REN-7</t>
  </si>
  <si>
    <t>REN 2612</t>
  </si>
  <si>
    <t>5DA082820</t>
  </si>
  <si>
    <t>REN-9</t>
  </si>
  <si>
    <t>REN 0203</t>
  </si>
  <si>
    <t>3UA280768</t>
  </si>
  <si>
    <t>REN 1503</t>
  </si>
  <si>
    <t>8TB552972</t>
  </si>
  <si>
    <t>REN 1407</t>
  </si>
  <si>
    <t>HP M477fdw</t>
  </si>
  <si>
    <t>VNBKK7V9Y4</t>
  </si>
  <si>
    <t>REN 0903</t>
  </si>
  <si>
    <t>3UA281221</t>
  </si>
  <si>
    <t>3UA281216</t>
  </si>
  <si>
    <t>Indigenous Relations</t>
  </si>
  <si>
    <t>5DA082973</t>
  </si>
  <si>
    <t>Math Advancement</t>
  </si>
  <si>
    <t>Tech Town Cora Building</t>
  </si>
  <si>
    <t>Cora Room 302</t>
  </si>
  <si>
    <t>340 Hagey Blvd</t>
  </si>
  <si>
    <t>N2L 6R6</t>
  </si>
  <si>
    <t>4HX539242</t>
  </si>
  <si>
    <t>School of Computer Science</t>
  </si>
  <si>
    <t>MC 4066</t>
  </si>
  <si>
    <t>5DA082976</t>
  </si>
  <si>
    <t>MC 4044</t>
  </si>
  <si>
    <t>4HX573239</t>
  </si>
  <si>
    <t>Faculty Association</t>
  </si>
  <si>
    <t>MC 4001</t>
  </si>
  <si>
    <t>4HX539141</t>
  </si>
  <si>
    <t>MC 3038</t>
  </si>
  <si>
    <t>9HB342253</t>
  </si>
  <si>
    <t>No replacement</t>
  </si>
  <si>
    <t>Device Removed</t>
  </si>
  <si>
    <t>Problem Lab</t>
  </si>
  <si>
    <t>MC 2057</t>
  </si>
  <si>
    <t>5DA082708</t>
  </si>
  <si>
    <t>Centre for Teaching Excellence</t>
  </si>
  <si>
    <t>MC 2036</t>
  </si>
  <si>
    <t>5DA082940</t>
  </si>
  <si>
    <t>Graduate Student Association</t>
  </si>
  <si>
    <t>MC 2029</t>
  </si>
  <si>
    <t>5DA082882</t>
  </si>
  <si>
    <t>United Way Campaign</t>
  </si>
  <si>
    <t>MC 2010</t>
  </si>
  <si>
    <t>9HB339118</t>
  </si>
  <si>
    <t>MC 3009</t>
  </si>
  <si>
    <t>8TB547380</t>
  </si>
  <si>
    <t>IST</t>
  </si>
  <si>
    <t>MC 1088</t>
  </si>
  <si>
    <t>9HB342229</t>
  </si>
  <si>
    <t>MC 1044</t>
  </si>
  <si>
    <t>WorkCentre 5335</t>
  </si>
  <si>
    <t>AE7150875</t>
  </si>
  <si>
    <t>Athletics</t>
  </si>
  <si>
    <t>PAC</t>
  </si>
  <si>
    <t>PAC 2101</t>
  </si>
  <si>
    <t>9HB342327</t>
  </si>
  <si>
    <t>University Club</t>
  </si>
  <si>
    <t>UC</t>
  </si>
  <si>
    <t>UC 21 Office</t>
  </si>
  <si>
    <t>4HX575005</t>
  </si>
  <si>
    <t>LHI</t>
  </si>
  <si>
    <t>LHN 2704</t>
  </si>
  <si>
    <t>8TB552917</t>
  </si>
  <si>
    <t>LHN 1712</t>
  </si>
  <si>
    <t>5DA081732</t>
  </si>
  <si>
    <t>ERC</t>
  </si>
  <si>
    <t>ERC 3011</t>
  </si>
  <si>
    <t>5DA081878</t>
  </si>
  <si>
    <t>Centre for Extended Learning</t>
  </si>
  <si>
    <t>EC3</t>
  </si>
  <si>
    <t>EC3 2814</t>
  </si>
  <si>
    <t>195 Columbia St W</t>
  </si>
  <si>
    <t xml:space="preserve"> N2L 5Z5</t>
  </si>
  <si>
    <t>3UA280953</t>
  </si>
  <si>
    <t>EC3 2012H</t>
  </si>
  <si>
    <t>5DA082828</t>
  </si>
  <si>
    <t xml:space="preserve">EC3 1811 </t>
  </si>
  <si>
    <t>5DA082907</t>
  </si>
  <si>
    <t>EC3 1811</t>
  </si>
  <si>
    <t>3UA281160</t>
  </si>
  <si>
    <t>WatSpeed</t>
  </si>
  <si>
    <t>EC3 1171</t>
  </si>
  <si>
    <t>AltaLink C8070</t>
  </si>
  <si>
    <t>6TB437873</t>
  </si>
  <si>
    <t>EC3 1167</t>
  </si>
  <si>
    <t>4HX568628</t>
  </si>
  <si>
    <t>WatPD</t>
  </si>
  <si>
    <t>EC1</t>
  </si>
  <si>
    <t>EC1 2031</t>
  </si>
  <si>
    <t>175 Columbia St W</t>
  </si>
  <si>
    <t>3UA280965</t>
  </si>
  <si>
    <t>EC1 2018</t>
  </si>
  <si>
    <t>3UA280608</t>
  </si>
  <si>
    <t>EC1 2007D</t>
  </si>
  <si>
    <t>4HX582989</t>
  </si>
  <si>
    <t>Advancement</t>
  </si>
  <si>
    <t>EC1 200</t>
  </si>
  <si>
    <t>3UA281200</t>
  </si>
  <si>
    <t>3UA280697</t>
  </si>
  <si>
    <t>3UA281014</t>
  </si>
  <si>
    <t>Y4X822527</t>
  </si>
  <si>
    <t>Human Resources</t>
  </si>
  <si>
    <t>EC1 1823</t>
  </si>
  <si>
    <t>Y4X822498</t>
  </si>
  <si>
    <t>EC1 1821</t>
  </si>
  <si>
    <t>Y4X822497</t>
  </si>
  <si>
    <t>The Games Institute</t>
  </si>
  <si>
    <t>EC1 1247</t>
  </si>
  <si>
    <t>3UA284479</t>
  </si>
  <si>
    <t>EC1 1211</t>
  </si>
  <si>
    <t>9HB337183</t>
  </si>
  <si>
    <t>EC1 1041</t>
  </si>
  <si>
    <t>Y4X836540</t>
  </si>
  <si>
    <t>EC1 1007</t>
  </si>
  <si>
    <t>9HB337709</t>
  </si>
  <si>
    <t>EC4</t>
  </si>
  <si>
    <t>EC4 2006</t>
  </si>
  <si>
    <t>295 Phillip St</t>
  </si>
  <si>
    <t xml:space="preserve"> N2L 3W8</t>
  </si>
  <si>
    <t>5DA082852</t>
  </si>
  <si>
    <t>Centre for Bioengering &amp; Biotech</t>
  </si>
  <si>
    <t>EC4 2001</t>
  </si>
  <si>
    <t>4HX539177</t>
  </si>
  <si>
    <t>EC2</t>
  </si>
  <si>
    <t>EC2 4123</t>
  </si>
  <si>
    <t>185 Columbia St W</t>
  </si>
  <si>
    <t>8TB553120</t>
  </si>
  <si>
    <t>EC2 3812</t>
  </si>
  <si>
    <t>5DA082679</t>
  </si>
  <si>
    <t>EC2 3122</t>
  </si>
  <si>
    <t>5DA081183</t>
  </si>
  <si>
    <t>EC2 2996</t>
  </si>
  <si>
    <t>5DA082726</t>
  </si>
  <si>
    <t>EC2 2081</t>
  </si>
  <si>
    <t>5DA082880</t>
  </si>
  <si>
    <t>Procurement Services</t>
  </si>
  <si>
    <t>EC2 1116</t>
  </si>
  <si>
    <t>5DA083060</t>
  </si>
  <si>
    <t xml:space="preserve">ECH </t>
  </si>
  <si>
    <t>ECH 129</t>
  </si>
  <si>
    <t>5DA082694</t>
  </si>
  <si>
    <t>E6 5022</t>
  </si>
  <si>
    <t>CNBCD2H00Z</t>
  </si>
  <si>
    <t>Office of VP Admin and Finance</t>
  </si>
  <si>
    <t>EC2 4028</t>
  </si>
  <si>
    <t>4HX539240</t>
  </si>
  <si>
    <t>REV</t>
  </si>
  <si>
    <t>REV W 108</t>
  </si>
  <si>
    <t>3UA281145</t>
  </si>
  <si>
    <t>REV S 109</t>
  </si>
  <si>
    <t>3UA280943</t>
  </si>
  <si>
    <t>REV Room 134</t>
  </si>
  <si>
    <t>9HB342238</t>
  </si>
  <si>
    <t>REV N 109</t>
  </si>
  <si>
    <t>3UA281211</t>
  </si>
  <si>
    <t>REV 115</t>
  </si>
  <si>
    <t>8TB553074</t>
  </si>
  <si>
    <t>MKV</t>
  </si>
  <si>
    <t>MKV 002 - Main Office</t>
  </si>
  <si>
    <t>3UA280938</t>
  </si>
  <si>
    <t>Conrad Grebel</t>
  </si>
  <si>
    <t>CGR</t>
  </si>
  <si>
    <t>CGC 4th Floor</t>
  </si>
  <si>
    <t>5DA082860</t>
  </si>
  <si>
    <t>United College University</t>
  </si>
  <si>
    <t>UTD</t>
  </si>
  <si>
    <t>UTD 200A</t>
  </si>
  <si>
    <t>5DA083051</t>
  </si>
  <si>
    <t>RA2</t>
  </si>
  <si>
    <t>RAC2 1014</t>
  </si>
  <si>
    <t>3UA281227</t>
  </si>
  <si>
    <t>CLV</t>
  </si>
  <si>
    <t>CLV 117</t>
  </si>
  <si>
    <t>350 Columbia St W</t>
  </si>
  <si>
    <t>N2L 6E8</t>
  </si>
  <si>
    <t>3UA281164</t>
  </si>
  <si>
    <t>RAC1</t>
  </si>
  <si>
    <t>RAC1 1003</t>
  </si>
  <si>
    <t>3UA280569</t>
  </si>
  <si>
    <t>RAC</t>
  </si>
  <si>
    <t>RAC 3118</t>
  </si>
  <si>
    <t>3UA280570</t>
  </si>
  <si>
    <t>Canadian Water Network</t>
  </si>
  <si>
    <t>RAC 3001</t>
  </si>
  <si>
    <t>3UA280665</t>
  </si>
  <si>
    <t>EVO</t>
  </si>
  <si>
    <t>EVOLV1 1008</t>
  </si>
  <si>
    <t>3UA280670</t>
  </si>
  <si>
    <t>Removed</t>
  </si>
  <si>
    <t>CIF</t>
  </si>
  <si>
    <t>CIF 1102</t>
  </si>
  <si>
    <t>220 Columbia St W</t>
  </si>
  <si>
    <t xml:space="preserve"> N2L 0A1</t>
  </si>
  <si>
    <t>3UA280791</t>
  </si>
  <si>
    <t>Bright Starts Early Learning Centre</t>
  </si>
  <si>
    <t>BSC</t>
  </si>
  <si>
    <t>Bright Starts Office 1001</t>
  </si>
  <si>
    <t>200 Columbia St W</t>
  </si>
  <si>
    <t xml:space="preserve"> N2L 0A7</t>
  </si>
  <si>
    <t>3UA284394</t>
  </si>
  <si>
    <t>moved</t>
  </si>
  <si>
    <t>EVOLV1 1001</t>
  </si>
  <si>
    <t>420 Wes Graham Way</t>
  </si>
  <si>
    <t xml:space="preserve"> </t>
  </si>
  <si>
    <t>WISE</t>
  </si>
  <si>
    <t>CPH 3674</t>
  </si>
  <si>
    <t>8TB559802</t>
  </si>
  <si>
    <t>off campus</t>
  </si>
  <si>
    <t>School of Architecture</t>
  </si>
  <si>
    <t>ARC</t>
  </si>
  <si>
    <t>ARC 2004</t>
  </si>
  <si>
    <t>7 Melville St S</t>
  </si>
  <si>
    <t>Cambridge</t>
  </si>
  <si>
    <t>N1S 2H4</t>
  </si>
  <si>
    <t>4HX581104</t>
  </si>
  <si>
    <t>ARC 2102</t>
  </si>
  <si>
    <t>8TB559805</t>
  </si>
  <si>
    <t>ARC 2106</t>
  </si>
  <si>
    <t>9HB337396</t>
  </si>
  <si>
    <t>ARC 2108B</t>
  </si>
  <si>
    <t>3UA280935</t>
  </si>
  <si>
    <t>ARC 1006B</t>
  </si>
  <si>
    <t>9HB337400</t>
  </si>
  <si>
    <t>10 Victoria St S, 1102-10B</t>
  </si>
  <si>
    <t>1102-10B</t>
  </si>
  <si>
    <t>10 Victoria St S</t>
  </si>
  <si>
    <t>Kitchener</t>
  </si>
  <si>
    <t>N2G 1C5</t>
  </si>
  <si>
    <t>9HB339374</t>
  </si>
  <si>
    <t>School of Pharmacy</t>
  </si>
  <si>
    <t>PHR</t>
  </si>
  <si>
    <t>PHR 6003</t>
  </si>
  <si>
    <t xml:space="preserve">240 King St N </t>
  </si>
  <si>
    <t>N2J 2Y7</t>
  </si>
  <si>
    <t>2TX054594</t>
  </si>
  <si>
    <t>PHR 5004</t>
  </si>
  <si>
    <t>Y4X822548</t>
  </si>
  <si>
    <t>PHR 3001</t>
  </si>
  <si>
    <t>Y4X822524</t>
  </si>
  <si>
    <t>PHR 2009A</t>
  </si>
  <si>
    <t>Y4X822572</t>
  </si>
  <si>
    <t>PHR 0006</t>
  </si>
  <si>
    <t>3TX400023</t>
  </si>
  <si>
    <t>Stratford School of Interaction Design and Business</t>
  </si>
  <si>
    <t>Stratford</t>
  </si>
  <si>
    <t>Stratford Campus - DMS 3023</t>
  </si>
  <si>
    <t>125 St Patrick St</t>
  </si>
  <si>
    <t>N5A 0C1</t>
  </si>
  <si>
    <t>3UA287917</t>
  </si>
  <si>
    <t>Stratford Campus - DMS 1011</t>
  </si>
  <si>
    <t>3UA284704</t>
  </si>
  <si>
    <t>Columbia Lake</t>
  </si>
  <si>
    <t>CLT 012 Office</t>
  </si>
  <si>
    <t>3UA281199</t>
  </si>
  <si>
    <t>Green Energy &amp; Fuel Cell Lab</t>
  </si>
  <si>
    <t>DWE 2518</t>
  </si>
  <si>
    <t>No Replacement - Duplicate</t>
  </si>
  <si>
    <t>CPH-7</t>
  </si>
  <si>
    <t>CPH 2385A</t>
  </si>
  <si>
    <t>CPH-8</t>
  </si>
  <si>
    <t>CPH 3652</t>
  </si>
  <si>
    <t>9HB342232</t>
  </si>
  <si>
    <t>PHY-7</t>
  </si>
  <si>
    <t>PHY 326</t>
  </si>
  <si>
    <t>n/a</t>
  </si>
  <si>
    <t>PHY-8</t>
  </si>
  <si>
    <t>4HX539276</t>
  </si>
  <si>
    <t>E3-4</t>
  </si>
  <si>
    <t>9HB337530</t>
  </si>
  <si>
    <t>Instuctional Support Coordinator - Statistics and Actuarial Science</t>
  </si>
  <si>
    <t>E5 3019</t>
  </si>
  <si>
    <t>='Serial Numbers'!A1</t>
  </si>
  <si>
    <t>=B18</t>
  </si>
  <si>
    <t>='Serial Numbers'!A3</t>
  </si>
  <si>
    <t>='Serial Numbers'!A4</t>
  </si>
  <si>
    <t>='Serial Numbers'!A343</t>
  </si>
  <si>
    <t>='Serial Numbers'!A344</t>
  </si>
  <si>
    <t>='Serial Numbers'!A345</t>
  </si>
  <si>
    <t>='Serial Numbers'!A346</t>
  </si>
  <si>
    <t>='Serial Numbers'!A347</t>
  </si>
  <si>
    <t>='Serial Numbers'!A348</t>
  </si>
  <si>
    <t>='Serial Numbers'!A349</t>
  </si>
  <si>
    <t>='Serial Numbers'!A350</t>
  </si>
  <si>
    <t>='Serial Numbers'!A351</t>
  </si>
  <si>
    <t>='Serial Numbers'!A352</t>
  </si>
  <si>
    <t>='Serial Numbers'!A353</t>
  </si>
  <si>
    <t>='Serial Numbers'!A354</t>
  </si>
  <si>
    <t>='Serial Numbers'!A355</t>
  </si>
  <si>
    <t>='Serial Numbers'!A356</t>
  </si>
  <si>
    <t>='Serial Numbers'!A357</t>
  </si>
  <si>
    <t>='Serial Numbers'!A358</t>
  </si>
  <si>
    <t>='Serial Numbers'!A359</t>
  </si>
  <si>
    <t>='Serial Numbers'!A360</t>
  </si>
  <si>
    <t>='Serial Numbers'!A361</t>
  </si>
  <si>
    <t>='Serial Numbers'!A362</t>
  </si>
  <si>
    <t>='Serial Numbers'!A363</t>
  </si>
  <si>
    <t>='Serial Numbers'!A364</t>
  </si>
  <si>
    <t>='Serial Numbers'!A365</t>
  </si>
  <si>
    <t>='Serial Numbers'!A366</t>
  </si>
  <si>
    <t>='Serial Numbers'!A367</t>
  </si>
  <si>
    <t>='Serial Numbers'!A368</t>
  </si>
  <si>
    <t>='Serial Numbers'!A369</t>
  </si>
  <si>
    <t>='Serial Numbers'!A370</t>
  </si>
  <si>
    <t>='Serial Numbers'!A371</t>
  </si>
  <si>
    <t>='Serial Numbers'!A372</t>
  </si>
  <si>
    <t>='Serial Numbers'!A373</t>
  </si>
  <si>
    <t>='Serial Numbers'!A374</t>
  </si>
  <si>
    <t>='Serial Numbers'!A375</t>
  </si>
  <si>
    <t>='Serial Numbers'!A376</t>
  </si>
  <si>
    <t>='Serial Numbers'!A377</t>
  </si>
  <si>
    <t>='Serial Numbers'!A378</t>
  </si>
  <si>
    <t>='Serial Numbers'!A379</t>
  </si>
  <si>
    <t>='Serial Numbers'!A380</t>
  </si>
  <si>
    <t>='Serial Numbers'!A381</t>
  </si>
  <si>
    <t>='Serial Numbers'!A382</t>
  </si>
  <si>
    <t>='Serial Numbers'!A383</t>
  </si>
  <si>
    <t>='Serial Numbers'!A384</t>
  </si>
  <si>
    <t>='Serial Numbers'!A385</t>
  </si>
  <si>
    <t>='Serial Numbers'!A386</t>
  </si>
  <si>
    <t>='Serial Numbers'!A387</t>
  </si>
  <si>
    <t>='Serial Numbers'!A388</t>
  </si>
  <si>
    <t>='Serial Numbers'!A389</t>
  </si>
  <si>
    <t>='Serial Numbers'!A390</t>
  </si>
  <si>
    <t>='Serial Numbers'!A391</t>
  </si>
  <si>
    <t>='Serial Numbers'!A392</t>
  </si>
  <si>
    <t>='Serial Numbers'!A393</t>
  </si>
  <si>
    <t>='Serial Numbers'!A394</t>
  </si>
  <si>
    <t>='Serial Numbers'!A395</t>
  </si>
  <si>
    <t>='Serial Numbers'!A396</t>
  </si>
  <si>
    <t>='Serial Numbers'!A397</t>
  </si>
  <si>
    <t>='Serial Numbers'!A398</t>
  </si>
  <si>
    <t>='Serial Numbers'!A399</t>
  </si>
  <si>
    <t>='Serial Numbers'!A400</t>
  </si>
  <si>
    <t>='Serial Numbers'!A401</t>
  </si>
  <si>
    <t>='Serial Numbers'!A402</t>
  </si>
  <si>
    <t>='Serial Numbers'!A403</t>
  </si>
  <si>
    <t>='Serial Numbers'!A404</t>
  </si>
  <si>
    <t>='Serial Numbers'!A405</t>
  </si>
  <si>
    <t>='Serial Numbers'!A406</t>
  </si>
  <si>
    <t>='Serial Numbers'!A407</t>
  </si>
  <si>
    <t>='Serial Numbers'!A408</t>
  </si>
  <si>
    <t>='Serial Numbers'!A409</t>
  </si>
  <si>
    <t>='Serial Numbers'!A410</t>
  </si>
  <si>
    <t>='Serial Numbers'!A411</t>
  </si>
  <si>
    <t>='Serial Numbers'!A412</t>
  </si>
  <si>
    <t>='Serial Numbers'!A413</t>
  </si>
  <si>
    <t>='Serial Numbers'!A414</t>
  </si>
  <si>
    <t>='Serial Numbers'!A415</t>
  </si>
  <si>
    <t>='Serial Numbers'!A416</t>
  </si>
  <si>
    <t>='Serial Numbers'!A417</t>
  </si>
  <si>
    <t>='Serial Numbers'!A418</t>
  </si>
  <si>
    <t>='Serial Numbers'!A419</t>
  </si>
  <si>
    <t>='Serial Numbers'!A420</t>
  </si>
  <si>
    <t>='Serial Numbers'!A421</t>
  </si>
  <si>
    <t>='Serial Numbers'!A422</t>
  </si>
  <si>
    <t>='Serial Numbers'!A423</t>
  </si>
  <si>
    <t>='Serial Numbers'!A424</t>
  </si>
  <si>
    <t>='Serial Numbers'!A425</t>
  </si>
  <si>
    <t>='Serial Numbers'!A426</t>
  </si>
  <si>
    <t>='Serial Numbers'!A427</t>
  </si>
  <si>
    <t>='Serial Numbers'!A428</t>
  </si>
  <si>
    <t>='Serial Numbers'!A429</t>
  </si>
  <si>
    <t>='Serial Numbers'!A430</t>
  </si>
  <si>
    <t>='Serial Numbers'!A431</t>
  </si>
  <si>
    <t>='Serial Numbers'!A432</t>
  </si>
  <si>
    <t>='Serial Numbers'!A433</t>
  </si>
  <si>
    <t>='Serial Numbers'!A434</t>
  </si>
  <si>
    <t>='Serial Numbers'!A435</t>
  </si>
  <si>
    <t>='Serial Numbers'!A436</t>
  </si>
  <si>
    <t>='Serial Numbers'!A437</t>
  </si>
  <si>
    <t>='Serial Numbers'!A438</t>
  </si>
  <si>
    <t>='Serial Numbers'!A439</t>
  </si>
  <si>
    <t>='Serial Numbers'!A440</t>
  </si>
  <si>
    <t>='Serial Numbers'!A441</t>
  </si>
  <si>
    <t>='Serial Numbers'!A442</t>
  </si>
  <si>
    <t>='Serial Numbers'!A443</t>
  </si>
  <si>
    <t>='Serial Numbers'!A444</t>
  </si>
  <si>
    <t>='Serial Numbers'!A445</t>
  </si>
  <si>
    <t>='Serial Numbers'!A446</t>
  </si>
  <si>
    <t>='Serial Numbers'!A447</t>
  </si>
  <si>
    <t>='Serial Numbers'!A448</t>
  </si>
  <si>
    <t>='Serial Numbers'!A449</t>
  </si>
  <si>
    <t>='Serial Numbers'!A450</t>
  </si>
  <si>
    <t>='Serial Numbers'!A451</t>
  </si>
  <si>
    <t>='Serial Numbers'!A452</t>
  </si>
  <si>
    <t>='Serial Numbers'!A453</t>
  </si>
  <si>
    <t>='Serial Numbers'!A454</t>
  </si>
  <si>
    <t>='Serial Numbers'!A455</t>
  </si>
  <si>
    <t>='Serial Numbers'!A456</t>
  </si>
  <si>
    <t>='Serial Numbers'!A457</t>
  </si>
  <si>
    <t>='Serial Numbers'!A458</t>
  </si>
  <si>
    <t>='Serial Numbers'!A459</t>
  </si>
  <si>
    <t>='Serial Numbers'!A460</t>
  </si>
  <si>
    <t>='Serial Numbers'!A461</t>
  </si>
  <si>
    <t>='Serial Numbers'!A462</t>
  </si>
  <si>
    <t>='Serial Numbers'!A463</t>
  </si>
  <si>
    <t>='Serial Numbers'!A464</t>
  </si>
  <si>
    <t>='Serial Numbers'!A465</t>
  </si>
  <si>
    <t>='Serial Numbers'!A466</t>
  </si>
  <si>
    <t>='Serial Numbers'!A467</t>
  </si>
  <si>
    <t>='Serial Numbers'!A468</t>
  </si>
  <si>
    <t>='Serial Numbers'!A469</t>
  </si>
  <si>
    <t>='Serial Numbers'!A470</t>
  </si>
  <si>
    <t>='Serial Numbers'!A471</t>
  </si>
  <si>
    <t>='Serial Numbers'!A472</t>
  </si>
  <si>
    <t>Fax (All Models)</t>
  </si>
  <si>
    <t>Paper Feed Unit PB1160 (IM 550F)</t>
  </si>
  <si>
    <t>Caster Table Type M40 (IM 550F)</t>
  </si>
  <si>
    <t>Postscript Unit Type P19 (IM 550F)</t>
  </si>
  <si>
    <t>Caster Table Type Z (IM 550F)</t>
  </si>
  <si>
    <t>1 Bin Tray BN3130 (IM 5000)</t>
  </si>
  <si>
    <t>Paper Feed LCIT RT3040 (IM 5000)</t>
  </si>
  <si>
    <t>Paper Feed LCIT PB3290 (IM 5000)</t>
  </si>
  <si>
    <t>Booklet Finisher SR3270 (IM 5000)</t>
  </si>
  <si>
    <t>OCR Unit Type M13 (IM 5000)</t>
  </si>
  <si>
    <t xml:space="preserve">PostScript3 Unit Type M45 (IM 5000)
</t>
  </si>
  <si>
    <t>Card Reader Cover Type M45 (IM 5000)</t>
  </si>
  <si>
    <t>Paper Feed Unit Type PB 1170 (IM C400F)</t>
  </si>
  <si>
    <t>Low Cabinet Type V (IM C400F)</t>
  </si>
  <si>
    <t>Postscript Unit Type M41 (IM C400F)</t>
  </si>
  <si>
    <t>OCR Unit (IM C400F)</t>
  </si>
  <si>
    <t>1 Bin Tray BN3140 (IM C3010/4510)</t>
  </si>
  <si>
    <t>Paper Feed LCIT RT3050 (IM C3010/4510)</t>
  </si>
  <si>
    <t>Paper Feed LCIT PB3330 (IM C3010/4510)</t>
  </si>
  <si>
    <t>Booklet Finisher SR3330 (IM C3010/4510)</t>
  </si>
  <si>
    <t>Punch Unit PU3080 NA (IM C3010/4510)</t>
  </si>
  <si>
    <t>OCR Unit Type M52 (IM C3010/4510)</t>
  </si>
  <si>
    <t>PostScript3 Unit Type M52 (IM C3010/4510)</t>
  </si>
  <si>
    <t>Lease</t>
  </si>
  <si>
    <t>BW CPC</t>
  </si>
  <si>
    <t>CO CPC</t>
  </si>
  <si>
    <r>
      <t xml:space="preserve">Ricoh IM C400F
</t>
    </r>
    <r>
      <rPr>
        <sz val="11"/>
        <color theme="1"/>
        <rFont val="Calibri"/>
        <family val="2"/>
        <scheme val="minor"/>
      </rPr>
      <t>Recommended Replacement for Xerox VersaLink C405 Series</t>
    </r>
  </si>
  <si>
    <r>
      <t xml:space="preserve">Ricoh IM C3010
</t>
    </r>
    <r>
      <rPr>
        <sz val="11"/>
        <color theme="1"/>
        <rFont val="Calibri"/>
        <family val="2"/>
        <scheme val="minor"/>
      </rPr>
      <t>Recommended Replacement for Xerox VersaLink C7025/C7030 and AltaLink C8030/C8035 Series</t>
    </r>
  </si>
  <si>
    <r>
      <t xml:space="preserve">Ricoh IM C4510
</t>
    </r>
    <r>
      <rPr>
        <sz val="11"/>
        <color theme="1"/>
        <rFont val="Calibri"/>
        <family val="2"/>
        <scheme val="minor"/>
      </rPr>
      <t>Recommended Replacement for AltaLink C8045/C8055/C8070 Series</t>
    </r>
  </si>
  <si>
    <t>Base Configuration Dimensions: 
W × D × H (inches): 19.60 × 22.10 × 29.10</t>
  </si>
  <si>
    <t>Base Configuration Dimensions: 
W × D × H (inches): 23.10 × 27.60 × 47.60</t>
  </si>
  <si>
    <t>Volume - 5,001-15,000</t>
  </si>
  <si>
    <t>Speed - 42 pages-per-minute</t>
  </si>
  <si>
    <t>Speed - 30 pages-per-minute</t>
  </si>
  <si>
    <t>Speed - 45 pages-per-minute</t>
  </si>
  <si>
    <t>Part #:  241418562</t>
  </si>
  <si>
    <t>Part #:  240418292</t>
  </si>
  <si>
    <t>Part #:  240419320</t>
  </si>
  <si>
    <t>IM C400F Brochure</t>
  </si>
  <si>
    <t>IM C3010 Brochure</t>
  </si>
  <si>
    <t>IM C4510 Brochure</t>
  </si>
  <si>
    <t>Workgroup</t>
  </si>
  <si>
    <t>Workgroup Tabloid</t>
  </si>
  <si>
    <t>Departmental</t>
  </si>
  <si>
    <r>
      <rPr>
        <b/>
        <sz val="11"/>
        <color theme="1"/>
        <rFont val="Calibri"/>
        <family val="2"/>
        <scheme val="minor"/>
      </rPr>
      <t>Base Configuration Included Features:</t>
    </r>
    <r>
      <rPr>
        <sz val="11"/>
        <color theme="1"/>
        <rFont val="Calibri"/>
        <family val="2"/>
        <scheme val="minor"/>
      </rPr>
      <t xml:space="preserve">
- Smart Operation Panel
- Paper Feed Unit PB1170
- Fax Modem
- Postscript Emulation
- 15ft Patch Cable CAT6 Blue
- Toner &amp; Developer
</t>
    </r>
  </si>
  <si>
    <r>
      <rPr>
        <b/>
        <sz val="11"/>
        <color theme="1"/>
        <rFont val="Calibri"/>
        <family val="2"/>
        <scheme val="minor"/>
      </rPr>
      <t>Base Configuration Included Features:</t>
    </r>
    <r>
      <rPr>
        <sz val="11"/>
        <color theme="1"/>
        <rFont val="Calibri"/>
        <family val="2"/>
        <scheme val="minor"/>
      </rPr>
      <t xml:space="preserve">
- Emulated Postscript
- Smart Operation Panel
- Paper Feed Unit PB3320 (2 x 500 sheets)
- Fax Modem (if required)
- Internal Finisher SR3310
- Punch Unit PU3100 NA
- 15ft Patch Cable CAT6 Blue
- Toner &amp; Developer</t>
    </r>
  </si>
  <si>
    <t>Base Monthly Rental</t>
  </si>
  <si>
    <t>Cost Per Copy Rate Monochrome (Standard Warranty, 8 Hour Respose Time. Toner Included)</t>
  </si>
  <si>
    <t>Cost Per Copy Rate Colour (Standard Warranty, 8 Hour Respose Time. Toner Included)</t>
  </si>
  <si>
    <t>Additional Equipment Options:</t>
  </si>
  <si>
    <r>
      <rPr>
        <b/>
        <sz val="11"/>
        <color theme="1"/>
        <rFont val="Calibri"/>
        <family val="2"/>
        <scheme val="minor"/>
      </rPr>
      <t xml:space="preserve">Fax capabilities: </t>
    </r>
    <r>
      <rPr>
        <sz val="11"/>
        <color theme="1"/>
        <rFont val="Calibri"/>
        <family val="2"/>
        <scheme val="minor"/>
      </rPr>
      <t xml:space="preserve">Included as part of the standard device configuration.
</t>
    </r>
  </si>
  <si>
    <r>
      <rPr>
        <b/>
        <sz val="11"/>
        <color theme="1"/>
        <rFont val="Calibri"/>
        <family val="2"/>
        <scheme val="minor"/>
      </rPr>
      <t>Fax Option Type M52 (If required):</t>
    </r>
    <r>
      <rPr>
        <sz val="11"/>
        <color theme="1"/>
        <rFont val="Calibri"/>
        <family val="2"/>
        <scheme val="minor"/>
      </rPr>
      <t xml:space="preserve">
Enables fax capabilities:  33.6Kbps, approximately 2 Second Transmission Speed, Standard JBIG, Standard 320 Pages Memory.  Includes standard Internet Fax (T.37), LAN Fax, IP-Fax (T.38), Fax Forwarding to Email &amp; Paperless Fax function.
</t>
    </r>
    <r>
      <rPr>
        <b/>
        <sz val="11"/>
        <color theme="1"/>
        <rFont val="Calibri"/>
        <family val="2"/>
        <scheme val="minor"/>
      </rPr>
      <t>If the fax module is needed, it must be selected as an optional addition at no extra cost. If ordered separately at a later date, a monthly fee, along with an installation charge, will apply.</t>
    </r>
    <r>
      <rPr>
        <sz val="11"/>
        <color rgb="FF000000"/>
        <rFont val="Calibri"/>
        <family val="2"/>
      </rPr>
      <t xml:space="preserve">
</t>
    </r>
  </si>
  <si>
    <r>
      <rPr>
        <b/>
        <sz val="11"/>
        <color theme="1"/>
        <rFont val="Calibri"/>
        <family val="2"/>
      </rPr>
      <t>Paper Feed Unit Type PB 1170:</t>
    </r>
    <r>
      <rPr>
        <sz val="11"/>
        <color theme="1"/>
        <rFont val="Calibri"/>
        <family val="2"/>
      </rPr>
      <t xml:space="preserve"> Provides an additional 550 sheets.
Paper sizes up to 8.5" x 14".
Up to three paper feed units may be added to the mainframe for a maximum paper capacity of 2,300 sheets. </t>
    </r>
    <r>
      <rPr>
        <i/>
        <sz val="11"/>
        <color theme="1"/>
        <rFont val="Calibri"/>
        <family val="2"/>
      </rPr>
      <t>(one PB 1170 is included in the standard config)</t>
    </r>
  </si>
  <si>
    <r>
      <rPr>
        <b/>
        <sz val="11"/>
        <color theme="1"/>
        <rFont val="Calibri"/>
        <family val="2"/>
        <scheme val="minor"/>
      </rPr>
      <t>Paper Feed LCIT RT3050:</t>
    </r>
    <r>
      <rPr>
        <sz val="11"/>
        <color theme="1"/>
        <rFont val="Calibri"/>
        <family val="2"/>
        <scheme val="minor"/>
      </rPr>
      <t xml:space="preserve">
Side Large Capacity Tray (1500 sheets).  Adding this increases the total paper capacity to 3800 sheets (Standard 4 x 550 +1 x 100) + (1 x 1500) = 3800 sheets
</t>
    </r>
  </si>
  <si>
    <r>
      <rPr>
        <b/>
        <sz val="11"/>
        <color theme="1"/>
        <rFont val="Calibri"/>
        <family val="2"/>
        <scheme val="minor"/>
      </rPr>
      <t>1 Bin Tray BN1040:</t>
    </r>
    <r>
      <rPr>
        <sz val="11"/>
        <color theme="1"/>
        <rFont val="Calibri"/>
        <family val="2"/>
        <scheme val="minor"/>
      </rPr>
      <t xml:space="preserve">
100-sheet capacity. Provides an additional output tray to separate fax or print output from copy output.</t>
    </r>
  </si>
  <si>
    <r>
      <rPr>
        <b/>
        <sz val="11"/>
        <color theme="1"/>
        <rFont val="Calibri"/>
        <family val="2"/>
        <scheme val="minor"/>
      </rPr>
      <t>Paper Feed LCIT PB3330:</t>
    </r>
    <r>
      <rPr>
        <sz val="11"/>
        <color theme="1"/>
        <rFont val="Calibri"/>
        <family val="2"/>
        <scheme val="minor"/>
      </rPr>
      <t xml:space="preserve">
Provides an additional 2,000 sheets.
Paper sizes up to 8.5" × 11"/A4.
(Replaces Paper Feed Unit PB3280 in Standard Configuration)</t>
    </r>
  </si>
  <si>
    <r>
      <rPr>
        <b/>
        <sz val="11"/>
        <color theme="1"/>
        <rFont val="Calibri"/>
        <family val="2"/>
        <scheme val="minor"/>
      </rPr>
      <t>Low Cabinet Type V:</t>
    </r>
    <r>
      <rPr>
        <sz val="11"/>
        <color theme="1"/>
        <rFont val="Calibri"/>
        <family val="2"/>
        <scheme val="minor"/>
      </rPr>
      <t xml:space="preserve">
Recommended for use with two additional Paper Feed Units
</t>
    </r>
  </si>
  <si>
    <r>
      <rPr>
        <b/>
        <sz val="11"/>
        <color theme="1"/>
        <rFont val="Calibri"/>
        <family val="2"/>
        <scheme val="minor"/>
      </rPr>
      <t>Finisher SR3320:</t>
    </r>
    <r>
      <rPr>
        <sz val="11"/>
        <color theme="1"/>
        <rFont val="Calibri"/>
        <family val="2"/>
        <scheme val="minor"/>
      </rPr>
      <t xml:space="preserve">
1,000-sheet Finisher.
For offices that produce collated and stapled sets of documents, this finisher helps shorten production time. It offers 50-sheet, multi-position stapling, mixed sized stapling, optional hole punching and shift-sort collating, as well as a staple-less binding capability of up to 5 sheets.
</t>
    </r>
  </si>
  <si>
    <r>
      <rPr>
        <b/>
        <sz val="11"/>
        <color theme="1"/>
        <rFont val="Calibri"/>
        <family val="2"/>
        <scheme val="minor"/>
      </rPr>
      <t>Medium Cabinet:</t>
    </r>
    <r>
      <rPr>
        <sz val="11"/>
        <color theme="1"/>
        <rFont val="Calibri"/>
        <family val="2"/>
        <scheme val="minor"/>
      </rPr>
      <t xml:space="preserve">
For use with one additional Paper Feed Unit (ie: Standard Config)
</t>
    </r>
  </si>
  <si>
    <r>
      <rPr>
        <b/>
        <sz val="11"/>
        <color theme="1"/>
        <rFont val="Calibri"/>
        <family val="2"/>
        <scheme val="minor"/>
      </rPr>
      <t>Booklet Finisher SR3330:</t>
    </r>
    <r>
      <rPr>
        <sz val="11"/>
        <color theme="1"/>
        <rFont val="Calibri"/>
        <family val="2"/>
        <scheme val="minor"/>
      </rPr>
      <t xml:space="preserve">
1,000-sheet Booklet Finisher.
Allows documents to be professionally finished as paginated, saddle-stitched booklets. It provides three destinations for output, and offers optional hole punching. Ideal for the production of program guides, instruction sheets, newsletters and meeting agendas.</t>
    </r>
  </si>
  <si>
    <r>
      <rPr>
        <b/>
        <sz val="11"/>
        <color theme="1"/>
        <rFont val="Calibri"/>
        <family val="2"/>
        <scheme val="minor"/>
      </rPr>
      <t>Caster Table:</t>
    </r>
    <r>
      <rPr>
        <sz val="11"/>
        <color theme="1"/>
        <rFont val="Calibri"/>
        <family val="2"/>
        <scheme val="minor"/>
      </rPr>
      <t xml:space="preserve">
The caster table must be added to the configuration when three optional paper feed units are installed. </t>
    </r>
  </si>
  <si>
    <r>
      <rPr>
        <b/>
        <sz val="11"/>
        <color theme="1"/>
        <rFont val="Calibri"/>
        <family val="2"/>
        <scheme val="minor"/>
      </rPr>
      <t>Punch Unit PU3080:</t>
    </r>
    <r>
      <rPr>
        <sz val="11"/>
        <color theme="1"/>
        <rFont val="Calibri"/>
        <family val="2"/>
        <scheme val="minor"/>
      </rPr>
      <t xml:space="preserve">
Optional hole punching for Finisher SR3320 or Booklet Finisher SR3330,  only required when upgrading Finishers</t>
    </r>
  </si>
  <si>
    <r>
      <rPr>
        <b/>
        <sz val="11"/>
        <color theme="1"/>
        <rFont val="Calibri"/>
        <family val="2"/>
        <scheme val="minor"/>
      </rPr>
      <t>OCR Unit Type M13:</t>
    </r>
    <r>
      <rPr>
        <sz val="11"/>
        <color theme="1"/>
        <rFont val="Calibri"/>
        <family val="2"/>
        <scheme val="minor"/>
      </rPr>
      <t xml:space="preserve">
This function embeds invisible text on scanned images of PDF and enables users to search PDF files by arbitrary keywords. Searchable PDF files can be sent to email, folders, and external media (USB/SD Card).</t>
    </r>
  </si>
  <si>
    <r>
      <rPr>
        <b/>
        <sz val="11"/>
        <color theme="1"/>
        <rFont val="Calibri"/>
        <family val="2"/>
        <scheme val="minor"/>
      </rPr>
      <t>1 Bin Tray BN3140:</t>
    </r>
    <r>
      <rPr>
        <sz val="11"/>
        <color theme="1"/>
        <rFont val="Calibri"/>
        <family val="2"/>
        <scheme val="minor"/>
      </rPr>
      <t xml:space="preserve">
Provides an additional output tray above the standard Internal Tray, optional Internal Finisher, optional Multi-Fold Unit, optional Internal Shift Tray or optional Bridge Unit.
Holds 125 sheets. Allows user to separate print and fax output from copy.</t>
    </r>
  </si>
  <si>
    <r>
      <rPr>
        <b/>
        <sz val="11"/>
        <color theme="1"/>
        <rFont val="Calibri"/>
        <family val="2"/>
        <scheme val="minor"/>
      </rPr>
      <t>Postscript Unit Type M41:</t>
    </r>
    <r>
      <rPr>
        <sz val="11"/>
        <color theme="1"/>
        <rFont val="Calibri"/>
        <family val="2"/>
        <scheme val="minor"/>
      </rPr>
      <t xml:space="preserve">
Genuine Adobe® PostScript®3™. Recommended for printing more complex color and PDF files.
This option is available for customers who require True Adobe® workflows like Photoshop®, Illustrator® and PDF/X as well as additional font support. When enabled on the MFP, the standard PostScript3 Emulation and PDF Direct Print Emulation will be disabled.</t>
    </r>
  </si>
  <si>
    <r>
      <rPr>
        <b/>
        <sz val="11"/>
        <color theme="1"/>
        <rFont val="Calibri"/>
        <family val="2"/>
        <scheme val="minor"/>
      </rPr>
      <t>OCR Unit Type M52:</t>
    </r>
    <r>
      <rPr>
        <sz val="11"/>
        <color theme="1"/>
        <rFont val="Calibri"/>
        <family val="2"/>
        <scheme val="minor"/>
      </rPr>
      <t xml:space="preserve">
This function embeds invisible text on scanned images of PDF and enables users to search PDF files by arbitrary keywords. Searchable PDF files can be sent to email, folders, and external media (USB/SD Card).</t>
    </r>
  </si>
  <si>
    <r>
      <rPr>
        <b/>
        <sz val="11"/>
        <color theme="1"/>
        <rFont val="Calibri"/>
        <family val="2"/>
        <scheme val="minor"/>
      </rPr>
      <t xml:space="preserve">Lock Kit: </t>
    </r>
    <r>
      <rPr>
        <sz val="11"/>
        <color theme="1"/>
        <rFont val="Calibri"/>
        <family val="2"/>
        <scheme val="minor"/>
      </rPr>
      <t>A cable lock installed to deter unauthorized access to the paper feed units, secured with a padlock.</t>
    </r>
    <r>
      <rPr>
        <sz val="11"/>
        <color theme="1"/>
        <rFont val="Calibri"/>
        <family val="2"/>
        <scheme val="minor"/>
      </rPr>
      <t xml:space="preserve">
</t>
    </r>
  </si>
  <si>
    <r>
      <rPr>
        <b/>
        <sz val="11"/>
        <color theme="1"/>
        <rFont val="Calibri"/>
        <family val="2"/>
        <scheme val="minor"/>
      </rPr>
      <t>PostScript3 Unit Type M52:</t>
    </r>
    <r>
      <rPr>
        <sz val="11"/>
        <color theme="1"/>
        <rFont val="Calibri"/>
        <family val="2"/>
        <scheme val="minor"/>
      </rPr>
      <t xml:space="preserve">
Genuine Adobe® PostScript®3™. Recommended for printing more complex color and PDF files.
This option is available for customers who require True Adobe® workflows like Photoshop®, Illustrator® and PDF/X as well as additional font support. When enabled on the MFP, the standard PostScript3 Emulation and PDF Direct Print Emulation will be disabled.</t>
    </r>
  </si>
  <si>
    <r>
      <rPr>
        <b/>
        <sz val="11"/>
        <color theme="1"/>
        <rFont val="Calibri"/>
        <family val="2"/>
        <scheme val="minor"/>
      </rPr>
      <t>Card Reader Cover Type M52:</t>
    </r>
    <r>
      <rPr>
        <sz val="11"/>
        <color theme="1"/>
        <rFont val="Calibri"/>
        <family val="2"/>
        <scheme val="minor"/>
      </rPr>
      <t xml:space="preserve">
The card reader cover is recommended for use when the device is configured to be utilized with University of Waterloo's WatCard, as it provides protection against tampering with the card reader.</t>
    </r>
  </si>
  <si>
    <r>
      <rPr>
        <b/>
        <sz val="11"/>
        <color theme="1"/>
        <rFont val="Calibri"/>
        <family val="2"/>
        <scheme val="minor"/>
      </rPr>
      <t>Card Reader Cover Type M52:</t>
    </r>
    <r>
      <rPr>
        <sz val="11"/>
        <color theme="1"/>
        <rFont val="Calibri"/>
        <family val="2"/>
        <scheme val="minor"/>
      </rPr>
      <t xml:space="preserve">
</t>
    </r>
    <r>
      <rPr>
        <sz val="11"/>
        <color theme="1"/>
        <rFont val="Calibri"/>
        <family val="2"/>
        <scheme val="minor"/>
      </rPr>
      <t>The card reader cover is recommended for use when the device is configured to be utilized with University of Waterloo's WatCard, as it provides protection against tampering with the card reader.</t>
    </r>
  </si>
  <si>
    <r>
      <t xml:space="preserve">Ricoh IM 550F
</t>
    </r>
    <r>
      <rPr>
        <sz val="11"/>
        <color theme="1"/>
        <rFont val="Calibri"/>
        <family val="2"/>
        <scheme val="minor"/>
      </rPr>
      <t>Recommended Replacement for Xerox WorkCentre 6515 and VersaLink B405 Series</t>
    </r>
  </si>
  <si>
    <r>
      <t xml:space="preserve">Ricoh Aficio IM 5000
</t>
    </r>
    <r>
      <rPr>
        <sz val="11"/>
        <color theme="1"/>
        <rFont val="Calibri"/>
        <family val="2"/>
        <scheme val="minor"/>
      </rPr>
      <t>Recommended Replacement for Xerox WorkCentre 5335, VersaLink B7025/B7035 and AltaLink B8045 Series</t>
    </r>
  </si>
  <si>
    <t>Base Configuration Dimensions: 
W × D × H (inches): 18.90 × 21.20 × 30.20</t>
  </si>
  <si>
    <t>Volume - 15,001-35,000</t>
  </si>
  <si>
    <t>Speed- 57 pages-per-minute</t>
  </si>
  <si>
    <t>Speed - 50 pages-per-minute</t>
  </si>
  <si>
    <t>Part #:  240417922</t>
  </si>
  <si>
    <t>Part #: 240418828</t>
  </si>
  <si>
    <t>IM 550F Brochure</t>
  </si>
  <si>
    <t>IM 5000 Brochure</t>
  </si>
  <si>
    <r>
      <rPr>
        <b/>
        <sz val="11"/>
        <color theme="1"/>
        <rFont val="Calibri"/>
        <family val="2"/>
        <scheme val="minor"/>
      </rPr>
      <t>Base Configuration Included Features:</t>
    </r>
    <r>
      <rPr>
        <sz val="11"/>
        <color theme="1"/>
        <rFont val="Calibri"/>
        <family val="2"/>
        <scheme val="minor"/>
      </rPr>
      <t xml:space="preserve">
- Postscript Emulation
- Fax Modem
- Paper Feed Unit PB1160 (500 sheet capacity, up to 8.5" x 14". Adds Second Drawer to Base Unit)
- 15ft Patch Cable
- Toner &amp; Developer</t>
    </r>
  </si>
  <si>
    <r>
      <rPr>
        <b/>
        <sz val="11"/>
        <color theme="1"/>
        <rFont val="Calibri"/>
        <family val="2"/>
        <scheme val="minor"/>
      </rPr>
      <t>Base Configuration Included Features:</t>
    </r>
    <r>
      <rPr>
        <sz val="11"/>
        <color theme="1"/>
        <rFont val="Calibri"/>
        <family val="2"/>
        <scheme val="minor"/>
      </rPr>
      <t xml:space="preserve">
- Emulated Postscript
- Fax Modem (if required)
- Paper Feed Unit Type PB3220 (adds the 3rd &amp; 4th drawer to the standard two drawers, for a total paper supply of 2,300 sheets)
- Internal Finisher SR3130 v2 (stacks &amp; staples)
- Punch Unit PU3040 NA
- 15ft Patch Cable
- Toner &amp; Developer
</t>
    </r>
  </si>
  <si>
    <t>Cost Per Copy (Standard Warranty, 8 Hour Response Time. Toner included)</t>
  </si>
  <si>
    <r>
      <rPr>
        <b/>
        <sz val="11"/>
        <color theme="1"/>
        <rFont val="Calibri"/>
        <family val="2"/>
        <scheme val="minor"/>
      </rPr>
      <t>Fax Option Type M45 (If required):</t>
    </r>
    <r>
      <rPr>
        <sz val="11"/>
        <color theme="1"/>
        <rFont val="Calibri"/>
        <family val="2"/>
        <scheme val="minor"/>
      </rPr>
      <t xml:space="preserve">
Enables fax capabilities:  33.6Kbps, approximately 2 Second Transmission Speed, Standard JBIG, Standard 320 Pages Memory.  Includes standard Internet Fax (T.37), LAN Fax, IP-Fax (T.38), Fax Forwarding to Email &amp; Paperless Fax function.
</t>
    </r>
    <r>
      <rPr>
        <b/>
        <sz val="11"/>
        <color theme="1"/>
        <rFont val="Calibri"/>
        <family val="2"/>
        <scheme val="minor"/>
      </rPr>
      <t>If the fax module is needed, it must be selected as an optional addition at no extra cost. If ordered separately at a later date, a monthly fee, along with an installation charge, will apply.</t>
    </r>
  </si>
  <si>
    <r>
      <rPr>
        <b/>
        <sz val="11"/>
        <color theme="1"/>
        <rFont val="Calibri"/>
        <family val="2"/>
      </rPr>
      <t>Paper Feed Unit PB1160:</t>
    </r>
    <r>
      <rPr>
        <sz val="11"/>
        <color theme="1"/>
        <rFont val="Calibri"/>
        <family val="2"/>
      </rPr>
      <t xml:space="preserve">
Provides an additional 500 sheets.
Paper sizes up to 8.5" x 14".
Up to four paper feed units may be added to the mainframe. (one PB 1160 is included in the standard config)</t>
    </r>
  </si>
  <si>
    <r>
      <rPr>
        <b/>
        <sz val="11"/>
        <color theme="1"/>
        <rFont val="Calibri"/>
        <family val="2"/>
        <scheme val="minor"/>
      </rPr>
      <t>Paper Feed LCIT RT3040:</t>
    </r>
    <r>
      <rPr>
        <sz val="11"/>
        <color theme="1"/>
        <rFont val="Calibri"/>
        <family val="2"/>
        <scheme val="minor"/>
      </rPr>
      <t xml:space="preserve">
Side Large Capacity Tray (1500 sheets).  Adding this increases the total paper capacity to 3800 sheets (Standard 4 x 550 +1 x 100) + (1 x 1500) = 3800 sheets</t>
    </r>
  </si>
  <si>
    <r>
      <rPr>
        <b/>
        <sz val="11"/>
        <color theme="1"/>
        <rFont val="Calibri"/>
        <family val="2"/>
      </rPr>
      <t>Caster Table Type M40</t>
    </r>
    <r>
      <rPr>
        <sz val="11"/>
        <color theme="1"/>
        <rFont val="Calibri"/>
        <family val="2"/>
      </rPr>
      <t xml:space="preserve">
For use with three or four additional Paper Feed Units
</t>
    </r>
  </si>
  <si>
    <r>
      <rPr>
        <b/>
        <sz val="11"/>
        <color theme="1"/>
        <rFont val="Calibri"/>
        <family val="2"/>
        <scheme val="minor"/>
      </rPr>
      <t>Paper Feed LCIT PB3290:</t>
    </r>
    <r>
      <rPr>
        <sz val="11"/>
        <color theme="1"/>
        <rFont val="Calibri"/>
        <family val="2"/>
        <scheme val="minor"/>
      </rPr>
      <t xml:space="preserve">
Provides an additional 2,000 sheets.
Paper sizes up to 8.5" × 11"/A4.
(Replaces Paper Feed Unit PB3280 in Standard Configuration)</t>
    </r>
  </si>
  <si>
    <r>
      <rPr>
        <b/>
        <sz val="11"/>
        <color theme="1"/>
        <rFont val="Calibri"/>
        <family val="2"/>
      </rPr>
      <t>Medium Cabinet Type T:</t>
    </r>
    <r>
      <rPr>
        <sz val="11"/>
        <color theme="1"/>
        <rFont val="Calibri"/>
        <family val="2"/>
      </rPr>
      <t xml:space="preserve">
For use with one or two additional Paper Feed Units
(ie: Standard Config)</t>
    </r>
  </si>
  <si>
    <r>
      <rPr>
        <b/>
        <sz val="11"/>
        <color theme="1"/>
        <rFont val="Calibri"/>
        <family val="2"/>
        <scheme val="minor"/>
      </rPr>
      <t>1 Bin Tray BN3130:</t>
    </r>
    <r>
      <rPr>
        <sz val="11"/>
        <color theme="1"/>
        <rFont val="Calibri"/>
        <family val="2"/>
        <scheme val="minor"/>
      </rPr>
      <t xml:space="preserve">
Provides an additional output tray above the standard Internal Tray, optional Internal Finisher, optional Multi-Fold Unit, optional Internal Shift Tray or optional Bridge Unit.
Holds 125 sheets. Allows user to separate print and fax output from copy.</t>
    </r>
  </si>
  <si>
    <r>
      <rPr>
        <b/>
        <sz val="11"/>
        <color theme="1"/>
        <rFont val="Calibri"/>
        <family val="2"/>
      </rPr>
      <t>OCR Unit Type M13:</t>
    </r>
    <r>
      <rPr>
        <sz val="11"/>
        <color theme="1"/>
        <rFont val="Calibri"/>
        <family val="2"/>
      </rPr>
      <t xml:space="preserve">
This function embeds invisible text on scanned images of PDF and enables users to search PDF files by arbitrary keywords. Searchable PDF files can be sent to email, folders, and external media (USB/SD Card).</t>
    </r>
  </si>
  <si>
    <r>
      <rPr>
        <b/>
        <sz val="11"/>
        <color theme="1"/>
        <rFont val="Calibri"/>
        <family val="2"/>
        <scheme val="minor"/>
      </rPr>
      <t>Finisher SR3260:</t>
    </r>
    <r>
      <rPr>
        <sz val="11"/>
        <color theme="1"/>
        <rFont val="Calibri"/>
        <family val="2"/>
        <scheme val="minor"/>
      </rPr>
      <t xml:space="preserve">
1,000-sheet Finisher.
For offices that produce collated and stapled sets of documents, this finisher helps shorten production time. It offers 50-sheet, multi-position stapling, mixed sized stapling, optional hole punching and shift-sort collating, as well as a staple-less binding capability of up to 5 sheets.</t>
    </r>
  </si>
  <si>
    <r>
      <rPr>
        <b/>
        <sz val="11"/>
        <color theme="1"/>
        <rFont val="Calibri"/>
        <family val="2"/>
      </rPr>
      <t>Postscript Unit Type P19:</t>
    </r>
    <r>
      <rPr>
        <sz val="11"/>
        <color theme="1"/>
        <rFont val="Calibri"/>
        <family val="2"/>
      </rPr>
      <t xml:space="preserve">
Genuine Adobe® PostScript®3™. Recommended for printing more complex color and PDF files.
This option is available for customers who require True Adobe® workflows like Photoshop®, Illustrator® and PDF/X as well as additional font support. When enabled on the MFP, the standard PostScript3 Emulation and PDF Direct Print Emulation will be disabled.</t>
    </r>
  </si>
  <si>
    <r>
      <rPr>
        <b/>
        <sz val="11"/>
        <color theme="1"/>
        <rFont val="Calibri"/>
        <family val="2"/>
        <scheme val="minor"/>
      </rPr>
      <t>Booklet Finisher SR3270:</t>
    </r>
    <r>
      <rPr>
        <sz val="11"/>
        <color theme="1"/>
        <rFont val="Calibri"/>
        <family val="2"/>
        <scheme val="minor"/>
      </rPr>
      <t xml:space="preserve">
1,000-sheet Booklet Finisher.
Allows documents to be professionally finished as paginated, saddle-stitched booklets. It provides three destinations for output, and offers optional hole punching. Ideal for the production of program guides, instruction sheets, newsletters and meeting agendas.</t>
    </r>
  </si>
  <si>
    <r>
      <rPr>
        <b/>
        <sz val="11"/>
        <color theme="1"/>
        <rFont val="Calibri"/>
        <family val="2"/>
        <scheme val="minor"/>
      </rPr>
      <t>Punch Unit PU3080:</t>
    </r>
    <r>
      <rPr>
        <sz val="11"/>
        <color theme="1"/>
        <rFont val="Calibri"/>
        <family val="2"/>
        <scheme val="minor"/>
      </rPr>
      <t xml:space="preserve">
Optional hole punching for Finisher SR3260 or Booklet Finisher SR3270, only required when upgrading Finishers</t>
    </r>
  </si>
  <si>
    <r>
      <rPr>
        <b/>
        <sz val="11"/>
        <color theme="1"/>
        <rFont val="Calibri"/>
        <family val="2"/>
        <scheme val="minor"/>
      </rPr>
      <t xml:space="preserve">PostScript3 Unit Type M45:
</t>
    </r>
    <r>
      <rPr>
        <sz val="11"/>
        <color theme="1"/>
        <rFont val="Calibri"/>
        <family val="2"/>
        <scheme val="minor"/>
      </rPr>
      <t>Genuine Adobe® PostScript®3™. Recommended for printing more complex color and PDF files.
This option is available for customers who require True Adobe® workflows like Photoshop®, Illustrator® and PDF/X as well as additional font support. When enabled on the MFP, the standard PostScript3 Emulation and PDF Direct Print Emulation will be disabled.</t>
    </r>
  </si>
  <si>
    <r>
      <rPr>
        <b/>
        <sz val="11"/>
        <color theme="1"/>
        <rFont val="Calibri"/>
        <family val="2"/>
        <scheme val="minor"/>
      </rPr>
      <t>Card Reader Cover Type M45:</t>
    </r>
    <r>
      <rPr>
        <sz val="11"/>
        <color theme="1"/>
        <rFont val="Calibri"/>
        <family val="2"/>
        <scheme val="minor"/>
      </rPr>
      <t xml:space="preserve">
The card reader cover is recommended for use when the device is configured to be utilized with University of Waterloo's WatCard, as it provides protection against tampering with the card reader.</t>
    </r>
  </si>
  <si>
    <r>
      <rPr>
        <b/>
        <sz val="11"/>
        <color rgb="FF000000"/>
        <rFont val="Calibri"/>
        <family val="2"/>
      </rPr>
      <t xml:space="preserve">Please note that to avoid any interruptions, it is crucial to place all orders by March 22, 2024. Timely submission ensures seamless processing and delivery of your requested devices. Thank you for your cooperation.
Ordering Instructions: 
</t>
    </r>
    <r>
      <rPr>
        <sz val="11"/>
        <color rgb="FF000000"/>
        <rFont val="Calibri"/>
        <family val="2"/>
      </rPr>
      <t xml:space="preserve">1. Review and complete missing data for your department's devices, ensuring adjustments are made only for devices under your oversight.
2. Select the desired model from Column R (drop down list) using the provided workbook catalog for both monochrome and color devices preconfigured for the University of Waterloo.
3. If you make a mistake in the drop-down menu at any point, please highlight the cell and hit the </t>
    </r>
    <r>
      <rPr>
        <u/>
        <sz val="11"/>
        <color rgb="FF000000"/>
        <rFont val="Calibri"/>
        <family val="2"/>
      </rPr>
      <t xml:space="preserve">delete </t>
    </r>
    <r>
      <rPr>
        <sz val="11"/>
        <color rgb="FF000000"/>
        <rFont val="Calibri"/>
        <family val="2"/>
      </rPr>
      <t xml:space="preserve">key or </t>
    </r>
    <r>
      <rPr>
        <u/>
        <sz val="11"/>
        <color rgb="FF000000"/>
        <rFont val="Calibri"/>
        <family val="2"/>
      </rPr>
      <t>backspace</t>
    </r>
    <r>
      <rPr>
        <sz val="11"/>
        <color rgb="FF000000"/>
        <rFont val="Calibri"/>
        <family val="2"/>
      </rPr>
      <t xml:space="preserve"> to remove the selection.
4. Select any additional optional accessories (drop down list) from columns "V, X, Z, and AB," noting the corresponding prices.
5. Verify the total monthly cost, automatically calculated based on the selected model and accessories.
6. Enter the account number in the specified format (xxxxx xxxxx-xxxxx xxx) in column "Q" for order authorization; Ricoh will then process and place the order.
7. Double-check all entries for accuracy and make adjustments if necessary.
8. Save the document utilizing the SAVE icon or (CTRL+S)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</si>
</sst>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_-&quot;$&quot;* #,##0.00_-;\-&quot;$&quot;* #,##0.00_-;_-&quot;$&quot;* &quot;-&quot;??_-;_-@_-"/>
    <numFmt numFmtId="165" formatCode="_(&quot;$&quot;* #,##0.0000_);_(&quot;$&quot;* \(#,##0.0000\);_(&quot;$&quot;* &quot;-&quot;??_);_(@_)"/>
    <numFmt numFmtId="166" formatCode="_([$$-409]* #,##0.00_);_([$$-409]* \(#,##0.00\);_([$$-409]* &quot;-&quot;??_);_(@_)"/>
    <numFmt numFmtId="167" formatCode="_-&quot;$&quot;* #,##0.0000_-;\-&quot;$&quot;* #,##0.0000_-;_-&quot;$&quot;* &quot;-&quot;??_-;_-@_-"/>
    <numFmt numFmtId="168" formatCode="&quot;$&quot;#,##0.00"/>
    <numFmt numFmtId="169" formatCode="&quot;$&quot;#,##0.00000"/>
    <numFmt numFmtId="170" formatCode="0.0000"/>
    <numFmt numFmtId="171" formatCode="_-&quot;$&quot;* #,##0.00000_-;\-&quot;$&quot;* #,##0.00000_-;_-&quot;$&quot;* &quot;-&quot;??_-;_-@_-"/>
  </numFmts>
  <fonts count="63">
    <font>
      <sz val="11"/>
      <color rgb="FF000000"/>
      <name val="Calibri"/>
    </font>
    <font>
      <sz val="11"/>
      <color theme="1"/>
      <name val="Calibri"/>
      <family val="2"/>
      <scheme val="minor"/>
    </font>
    <font>
      <sz val="11"/>
      <color theme="1"/>
      <name val="Calibri"/>
      <family val="2"/>
      <scheme val="minor"/>
    </font>
    <font>
      <sz val="11"/>
      <color theme="1"/>
      <name val="Calibri"/>
      <family val="2"/>
    </font>
    <font>
      <sz val="11"/>
      <name val="Calibri"/>
      <family val="2"/>
    </font>
    <font>
      <sz val="11"/>
      <color rgb="FF000000"/>
      <name val="Calibri"/>
      <family val="2"/>
    </font>
    <font>
      <sz val="11"/>
      <name val="Calibri"/>
      <family val="2"/>
      <scheme val="major"/>
    </font>
    <font>
      <b/>
      <sz val="11"/>
      <name val="Calibri"/>
      <family val="2"/>
      <scheme val="major"/>
    </font>
    <font>
      <sz val="11"/>
      <color theme="1"/>
      <name val="Calibri"/>
      <family val="2"/>
      <scheme val="major"/>
    </font>
    <font>
      <sz val="8"/>
      <name val="Calibri"/>
      <family val="2"/>
    </font>
    <font>
      <sz val="11"/>
      <color rgb="FF000000"/>
      <name val="Calibri"/>
      <family val="2"/>
    </font>
    <font>
      <b/>
      <sz val="11"/>
      <color rgb="FF000000"/>
      <name val="Calibri"/>
      <family val="2"/>
    </font>
    <font>
      <sz val="11"/>
      <color theme="0"/>
      <name val="Calibri"/>
      <family val="2"/>
    </font>
    <font>
      <b/>
      <sz val="11"/>
      <color theme="1"/>
      <name val="Calibri"/>
      <family val="2"/>
      <scheme val="minor"/>
    </font>
    <font>
      <u/>
      <sz val="11"/>
      <color theme="10"/>
      <name val="Calibri"/>
      <family val="2"/>
      <scheme val="minor"/>
    </font>
    <font>
      <b/>
      <sz val="11"/>
      <color theme="1"/>
      <name val="Calibri"/>
      <family val="2"/>
    </font>
    <font>
      <i/>
      <sz val="11"/>
      <color theme="1"/>
      <name val="Calibri"/>
      <family val="2"/>
    </font>
    <font>
      <sz val="12"/>
      <color theme="1"/>
      <name val="Calibri"/>
      <family val="2"/>
      <scheme val="minor"/>
    </font>
    <font>
      <sz val="9"/>
      <name val="Calibri"/>
      <family val="2"/>
      <scheme val="minor"/>
    </font>
    <font>
      <sz val="12"/>
      <color theme="1"/>
      <name val="Calibri"/>
      <family val="2"/>
    </font>
    <font>
      <sz val="12"/>
      <name val="Calibri"/>
      <family val="2"/>
    </font>
    <font>
      <sz val="12"/>
      <color rgb="FF00B050"/>
      <name val="Calibri"/>
      <family val="2"/>
      <scheme val="minor"/>
    </font>
    <font>
      <sz val="9"/>
      <color rgb="FFFFFF00"/>
      <name val="Calibri"/>
      <family val="2"/>
      <scheme val="minor"/>
    </font>
    <font>
      <sz val="12"/>
      <color rgb="FFFF0000"/>
      <name val="Calibri"/>
      <family val="2"/>
      <scheme val="minor"/>
    </font>
    <font>
      <strike/>
      <sz val="12"/>
      <color rgb="FFFF0000"/>
      <name val="Calibri"/>
      <family val="2"/>
    </font>
    <font>
      <strike/>
      <sz val="12"/>
      <color rgb="FFFF0000"/>
      <name val="Calibri"/>
      <family val="2"/>
      <scheme val="minor"/>
    </font>
    <font>
      <strike/>
      <sz val="9"/>
      <color rgb="FFFF0000"/>
      <name val="Calibri"/>
      <family val="2"/>
      <scheme val="minor"/>
    </font>
    <font>
      <b/>
      <sz val="12"/>
      <color rgb="FF00B050"/>
      <name val="Calibri"/>
      <family val="2"/>
    </font>
    <font>
      <sz val="12"/>
      <name val="Calibri"/>
      <family val="2"/>
      <scheme val="minor"/>
    </font>
    <font>
      <sz val="10"/>
      <color indexed="8"/>
      <name val="Arial"/>
      <family val="2"/>
    </font>
    <font>
      <sz val="12"/>
      <color indexed="8"/>
      <name val="Calibri"/>
      <family val="2"/>
    </font>
    <font>
      <b/>
      <strike/>
      <sz val="12"/>
      <color rgb="FFFF0000"/>
      <name val="Calibri"/>
      <family val="2"/>
    </font>
    <font>
      <b/>
      <sz val="12"/>
      <color theme="5" tint="-0.249977111117893"/>
      <name val="Calibri"/>
      <family val="2"/>
    </font>
    <font>
      <sz val="12"/>
      <color rgb="FF3F3F76"/>
      <name val="Calibri"/>
      <family val="2"/>
      <scheme val="minor"/>
    </font>
    <font>
      <sz val="12"/>
      <color rgb="FF006100"/>
      <name val="Calibri"/>
      <family val="2"/>
      <scheme val="minor"/>
    </font>
    <font>
      <strike/>
      <sz val="12"/>
      <color rgb="FFFFFF00"/>
      <name val="Calibri"/>
      <family val="2"/>
    </font>
    <font>
      <strike/>
      <sz val="12"/>
      <color rgb="FFFFFF00"/>
      <name val="Calibri"/>
      <family val="2"/>
      <scheme val="minor"/>
    </font>
    <font>
      <sz val="12"/>
      <color rgb="FF000000"/>
      <name val="Calibri"/>
      <family val="2"/>
    </font>
    <font>
      <u/>
      <sz val="11"/>
      <color theme="10"/>
      <name val="Calibri"/>
      <family val="2"/>
    </font>
    <font>
      <sz val="12"/>
      <color theme="5"/>
      <name val="Calibri"/>
      <family val="2"/>
      <scheme val="minor"/>
    </font>
    <font>
      <sz val="12"/>
      <color theme="9"/>
      <name val="Calibri"/>
      <family val="2"/>
    </font>
    <font>
      <strike/>
      <sz val="12"/>
      <name val="Calibri"/>
      <family val="2"/>
    </font>
    <font>
      <strike/>
      <sz val="12"/>
      <name val="Calibri"/>
      <family val="2"/>
      <scheme val="minor"/>
    </font>
    <font>
      <u/>
      <sz val="10"/>
      <color theme="10"/>
      <name val="MS Sans Serif"/>
      <family val="2"/>
    </font>
    <font>
      <sz val="10"/>
      <name val="Arial"/>
      <family val="2"/>
    </font>
    <font>
      <sz val="8"/>
      <name val="Calibri"/>
      <family val="2"/>
    </font>
    <font>
      <u/>
      <sz val="11"/>
      <name val="Calibri"/>
      <family val="2"/>
    </font>
    <font>
      <b/>
      <sz val="12"/>
      <name val="Calibri"/>
      <family val="2"/>
    </font>
    <font>
      <b/>
      <sz val="20"/>
      <color rgb="FF000000"/>
      <name val="Calibri"/>
      <family val="2"/>
    </font>
    <font>
      <b/>
      <sz val="20"/>
      <color theme="1"/>
      <name val="Calibri"/>
      <family val="2"/>
      <scheme val="major"/>
    </font>
    <font>
      <sz val="8"/>
      <color rgb="FFFFFFFF"/>
      <name val="Courier New"/>
      <family val="3"/>
    </font>
    <font>
      <sz val="12"/>
      <color rgb="FF70AD47"/>
      <name val="Calibri"/>
      <family val="2"/>
      <scheme val="minor"/>
    </font>
    <font>
      <sz val="12"/>
      <name val="Calibri"/>
      <family val="2"/>
      <charset val="1"/>
    </font>
    <font>
      <sz val="12"/>
      <color rgb="FF000000"/>
      <name val="Calibri"/>
      <family val="2"/>
      <scheme val="minor"/>
    </font>
    <font>
      <u/>
      <sz val="11"/>
      <color rgb="FF000000"/>
      <name val="Calibri"/>
      <family val="2"/>
    </font>
    <font>
      <strike/>
      <sz val="9"/>
      <name val="Calibri"/>
      <family val="2"/>
      <scheme val="minor"/>
    </font>
    <font>
      <strike/>
      <sz val="11"/>
      <color rgb="FF000000"/>
      <name val="Calibri"/>
      <family val="2"/>
    </font>
    <font>
      <strike/>
      <sz val="12"/>
      <color theme="1"/>
      <name val="Calibri"/>
      <family val="2"/>
      <scheme val="minor"/>
    </font>
    <font>
      <b/>
      <strike/>
      <sz val="11"/>
      <color rgb="FF000000"/>
      <name val="Calibri"/>
      <family val="2"/>
    </font>
    <font>
      <strike/>
      <sz val="11"/>
      <name val="Calibri"/>
      <family val="2"/>
    </font>
    <font>
      <strike/>
      <sz val="12"/>
      <color theme="1"/>
      <name val="Calibri"/>
      <family val="2"/>
    </font>
    <font>
      <strike/>
      <u/>
      <sz val="11"/>
      <name val="Calibri"/>
      <family val="2"/>
    </font>
    <font>
      <sz val="9"/>
      <color rgb="FF00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14999847407452621"/>
        <bgColor indexed="64"/>
      </patternFill>
    </fill>
    <fill>
      <patternFill patternType="solid">
        <fgColor theme="1"/>
        <bgColor indexed="64"/>
      </patternFill>
    </fill>
    <fill>
      <patternFill patternType="solid">
        <fgColor rgb="FFFFFF00"/>
        <bgColor indexed="64"/>
      </patternFill>
    </fill>
    <fill>
      <patternFill patternType="solid">
        <fgColor theme="2" tint="-4.9989318521683403E-2"/>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rgb="FFC6EFCE"/>
      </patternFill>
    </fill>
    <fill>
      <patternFill patternType="solid">
        <fgColor rgb="FFFFCC99"/>
      </patternFill>
    </fill>
    <fill>
      <patternFill patternType="solid">
        <fgColor theme="9" tint="0.79998168889431442"/>
        <bgColor indexed="64"/>
      </patternFill>
    </fill>
    <fill>
      <patternFill patternType="solid">
        <fgColor rgb="FFFF0000"/>
        <bgColor indexed="64"/>
      </patternFill>
    </fill>
    <fill>
      <patternFill patternType="solid">
        <fgColor rgb="FFF2F2F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auto="1"/>
      </right>
      <top style="thin">
        <color auto="1"/>
      </top>
      <bottom style="thin">
        <color auto="1"/>
      </bottom>
      <diagonal/>
    </border>
    <border>
      <left/>
      <right/>
      <top style="thin">
        <color indexed="64"/>
      </top>
      <bottom style="thin">
        <color indexed="64"/>
      </bottom>
      <diagonal/>
    </border>
    <border>
      <left/>
      <right/>
      <top style="thick">
        <color auto="1"/>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563C1"/>
      </right>
      <top style="thin">
        <color rgb="FF0563C1"/>
      </top>
      <bottom style="thin">
        <color rgb="FF0563C1"/>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164" fontId="10" fillId="0" borderId="0" applyFont="0" applyFill="0" applyBorder="0" applyAlignment="0" applyProtection="0"/>
    <xf numFmtId="0" fontId="2" fillId="0" borderId="0"/>
    <xf numFmtId="0" fontId="14" fillId="0" borderId="0" applyNumberFormat="0" applyFill="0" applyBorder="0" applyAlignment="0" applyProtection="0"/>
    <xf numFmtId="9" fontId="2" fillId="0" borderId="0" applyFont="0" applyFill="0" applyBorder="0" applyAlignment="0" applyProtection="0"/>
    <xf numFmtId="0" fontId="17" fillId="0" borderId="0"/>
    <xf numFmtId="0" fontId="29" fillId="0" borderId="0">
      <alignment vertical="top"/>
    </xf>
    <xf numFmtId="0" fontId="33" fillId="12" borderId="18" applyNumberFormat="0" applyAlignment="0" applyProtection="0"/>
    <xf numFmtId="0" fontId="34" fillId="11" borderId="0" applyNumberFormat="0" applyBorder="0" applyAlignment="0" applyProtection="0"/>
    <xf numFmtId="0" fontId="38" fillId="0" borderId="0" applyNumberFormat="0" applyFill="0" applyBorder="0" applyAlignment="0" applyProtection="0"/>
    <xf numFmtId="44" fontId="17" fillId="0" borderId="0" applyFont="0" applyFill="0" applyBorder="0" applyAlignment="0" applyProtection="0"/>
    <xf numFmtId="0" fontId="43" fillId="0" borderId="0" applyNumberFormat="0" applyFill="0" applyBorder="0" applyAlignment="0" applyProtection="0">
      <alignment vertical="top"/>
      <protection locked="0"/>
    </xf>
    <xf numFmtId="0" fontId="44" fillId="0" borderId="0"/>
    <xf numFmtId="0" fontId="44" fillId="0" borderId="0"/>
  </cellStyleXfs>
  <cellXfs count="344">
    <xf numFmtId="0" fontId="0" fillId="0" borderId="0" xfId="0"/>
    <xf numFmtId="0" fontId="3" fillId="0" borderId="0" xfId="0" applyFont="1"/>
    <xf numFmtId="44" fontId="0" fillId="0" borderId="0" xfId="0" applyNumberFormat="1"/>
    <xf numFmtId="165" fontId="0" fillId="0" borderId="0" xfId="0" applyNumberFormat="1"/>
    <xf numFmtId="0" fontId="5" fillId="0" borderId="0" xfId="0" applyFont="1"/>
    <xf numFmtId="0" fontId="5" fillId="0" borderId="1" xfId="0" applyFont="1" applyBorder="1"/>
    <xf numFmtId="0" fontId="5" fillId="0" borderId="1" xfId="0" applyFont="1" applyBorder="1" applyAlignment="1">
      <alignment vertical="top" wrapText="1"/>
    </xf>
    <xf numFmtId="0" fontId="5" fillId="0" borderId="1" xfId="0" applyFont="1" applyBorder="1" applyAlignment="1">
      <alignment horizontal="left"/>
    </xf>
    <xf numFmtId="166" fontId="5" fillId="0" borderId="1" xfId="0" applyNumberFormat="1"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left"/>
    </xf>
    <xf numFmtId="0" fontId="5" fillId="0" borderId="1" xfId="0" applyFont="1" applyBorder="1" applyAlignment="1">
      <alignment vertical="top"/>
    </xf>
    <xf numFmtId="44" fontId="0" fillId="0" borderId="1" xfId="0" applyNumberFormat="1" applyBorder="1"/>
    <xf numFmtId="165" fontId="0" fillId="0" borderId="1" xfId="0" applyNumberFormat="1" applyBorder="1"/>
    <xf numFmtId="44" fontId="5" fillId="0" borderId="1" xfId="0" applyNumberFormat="1" applyFont="1" applyBorder="1"/>
    <xf numFmtId="0" fontId="5" fillId="2" borderId="1" xfId="0" applyFont="1" applyFill="1" applyBorder="1"/>
    <xf numFmtId="0" fontId="8" fillId="0" borderId="1" xfId="0" applyFont="1" applyBorder="1" applyAlignment="1">
      <alignment horizontal="right" vertical="center" wrapText="1"/>
    </xf>
    <xf numFmtId="0" fontId="5" fillId="0" borderId="0" xfId="0" applyFont="1" applyAlignment="1">
      <alignment horizontal="center" vertical="top"/>
    </xf>
    <xf numFmtId="0" fontId="12" fillId="0" borderId="0" xfId="0" applyFont="1"/>
    <xf numFmtId="0" fontId="5" fillId="5" borderId="1" xfId="0" applyFont="1" applyFill="1" applyBorder="1" applyAlignment="1">
      <alignment horizontal="left"/>
    </xf>
    <xf numFmtId="0" fontId="5" fillId="5" borderId="1" xfId="0" applyFont="1" applyFill="1" applyBorder="1" applyAlignment="1">
      <alignment vertical="top" wrapText="1"/>
    </xf>
    <xf numFmtId="44" fontId="0" fillId="5" borderId="1" xfId="0" applyNumberFormat="1" applyFill="1" applyBorder="1"/>
    <xf numFmtId="165" fontId="0" fillId="5" borderId="1" xfId="0" applyNumberFormat="1" applyFill="1" applyBorder="1"/>
    <xf numFmtId="166" fontId="5" fillId="5" borderId="1" xfId="0" applyNumberFormat="1" applyFont="1" applyFill="1" applyBorder="1" applyAlignment="1">
      <alignment horizontal="left"/>
    </xf>
    <xf numFmtId="0" fontId="5" fillId="5" borderId="1" xfId="0" applyFont="1" applyFill="1" applyBorder="1" applyAlignment="1">
      <alignment vertical="top"/>
    </xf>
    <xf numFmtId="0" fontId="5" fillId="6" borderId="1" xfId="0" applyFont="1" applyFill="1" applyBorder="1" applyAlignment="1">
      <alignment horizontal="left"/>
    </xf>
    <xf numFmtId="0" fontId="5" fillId="6" borderId="1" xfId="0" applyFont="1" applyFill="1" applyBorder="1" applyAlignment="1">
      <alignment vertical="top" wrapText="1"/>
    </xf>
    <xf numFmtId="0" fontId="5" fillId="6" borderId="1" xfId="0" applyFont="1" applyFill="1" applyBorder="1" applyAlignment="1">
      <alignment vertical="top"/>
    </xf>
    <xf numFmtId="166" fontId="5" fillId="6" borderId="1" xfId="0" applyNumberFormat="1" applyFont="1" applyFill="1" applyBorder="1" applyAlignment="1">
      <alignment horizontal="left"/>
    </xf>
    <xf numFmtId="0" fontId="5" fillId="7" borderId="1" xfId="0" applyFont="1" applyFill="1" applyBorder="1" applyAlignment="1">
      <alignment horizontal="left"/>
    </xf>
    <xf numFmtId="44" fontId="0" fillId="7" borderId="1" xfId="0" applyNumberFormat="1" applyFill="1" applyBorder="1"/>
    <xf numFmtId="165" fontId="0" fillId="7" borderId="1" xfId="0" applyNumberFormat="1" applyFill="1" applyBorder="1"/>
    <xf numFmtId="166" fontId="5" fillId="7" borderId="1" xfId="0" applyNumberFormat="1" applyFont="1" applyFill="1" applyBorder="1" applyAlignment="1">
      <alignment horizontal="left"/>
    </xf>
    <xf numFmtId="0" fontId="0" fillId="4" borderId="1" xfId="0" applyFill="1" applyBorder="1"/>
    <xf numFmtId="164" fontId="0" fillId="4" borderId="1" xfId="1" applyFont="1" applyFill="1" applyBorder="1"/>
    <xf numFmtId="0" fontId="5" fillId="4" borderId="1" xfId="0" applyFont="1" applyFill="1" applyBorder="1"/>
    <xf numFmtId="4" fontId="5" fillId="2" borderId="1" xfId="0" applyNumberFormat="1" applyFont="1" applyFill="1" applyBorder="1"/>
    <xf numFmtId="4" fontId="3" fillId="0" borderId="0" xfId="0" applyNumberFormat="1" applyFont="1"/>
    <xf numFmtId="0" fontId="0" fillId="8" borderId="1" xfId="0" applyFill="1" applyBorder="1"/>
    <xf numFmtId="164" fontId="0" fillId="8" borderId="1" xfId="1" applyFont="1" applyFill="1" applyBorder="1"/>
    <xf numFmtId="0" fontId="5" fillId="8" borderId="1" xfId="0" applyFont="1" applyFill="1" applyBorder="1"/>
    <xf numFmtId="0" fontId="3" fillId="0" borderId="0" xfId="0" applyFont="1" applyAlignment="1">
      <alignment horizontal="center" vertical="top"/>
    </xf>
    <xf numFmtId="0" fontId="5" fillId="8" borderId="1" xfId="0" applyFont="1" applyFill="1" applyBorder="1" applyAlignment="1">
      <alignment horizontal="left" vertical="center"/>
    </xf>
    <xf numFmtId="0" fontId="8" fillId="0" borderId="10" xfId="0" applyFont="1" applyBorder="1" applyAlignment="1">
      <alignment horizontal="right" vertical="center" wrapText="1"/>
    </xf>
    <xf numFmtId="0" fontId="8" fillId="0" borderId="11" xfId="0" applyFont="1" applyBorder="1" applyAlignment="1">
      <alignment horizontal="center" vertical="center" wrapText="1"/>
    </xf>
    <xf numFmtId="0" fontId="5" fillId="0" borderId="11" xfId="0" applyFont="1" applyBorder="1" applyAlignment="1">
      <alignment horizontal="center" vertical="center"/>
    </xf>
    <xf numFmtId="0" fontId="5" fillId="8" borderId="10" xfId="0" applyFont="1" applyFill="1" applyBorder="1" applyAlignment="1">
      <alignment horizontal="left" vertical="center"/>
    </xf>
    <xf numFmtId="0" fontId="0" fillId="8" borderId="11" xfId="0" applyFill="1" applyBorder="1" applyAlignment="1">
      <alignment horizontal="center" vertical="center"/>
    </xf>
    <xf numFmtId="0" fontId="5" fillId="9" borderId="1" xfId="0" applyFont="1" applyFill="1" applyBorder="1" applyAlignment="1">
      <alignment horizontal="left" vertical="center"/>
    </xf>
    <xf numFmtId="0" fontId="5" fillId="9" borderId="10" xfId="0" applyFont="1" applyFill="1" applyBorder="1" applyAlignment="1">
      <alignment horizontal="left" vertical="center"/>
    </xf>
    <xf numFmtId="0" fontId="0" fillId="9" borderId="11" xfId="0" applyFill="1" applyBorder="1" applyAlignment="1">
      <alignment horizontal="center" vertical="center"/>
    </xf>
    <xf numFmtId="0" fontId="2" fillId="0" borderId="0" xfId="2" applyAlignment="1">
      <alignment wrapText="1"/>
    </xf>
    <xf numFmtId="0" fontId="2" fillId="0" borderId="1" xfId="2" applyBorder="1" applyAlignment="1">
      <alignment wrapText="1"/>
    </xf>
    <xf numFmtId="0" fontId="2" fillId="0" borderId="1" xfId="2" applyBorder="1" applyAlignment="1">
      <alignment vertical="top" wrapText="1"/>
    </xf>
    <xf numFmtId="169" fontId="2" fillId="0" borderId="1" xfId="2" applyNumberFormat="1" applyBorder="1" applyAlignment="1">
      <alignment vertical="center"/>
    </xf>
    <xf numFmtId="0" fontId="2" fillId="0" borderId="0" xfId="2" applyAlignment="1">
      <alignment vertical="center" wrapText="1"/>
    </xf>
    <xf numFmtId="0" fontId="13" fillId="2" borderId="1" xfId="2" applyFont="1" applyFill="1" applyBorder="1" applyAlignment="1">
      <alignment horizontal="centerContinuous" vertical="center" wrapText="1"/>
    </xf>
    <xf numFmtId="168" fontId="2" fillId="0" borderId="1" xfId="2" applyNumberFormat="1" applyBorder="1" applyAlignment="1">
      <alignment horizontal="right" vertical="center"/>
    </xf>
    <xf numFmtId="168" fontId="2" fillId="0" borderId="1" xfId="2" applyNumberFormat="1" applyBorder="1" applyAlignment="1">
      <alignment vertical="center"/>
    </xf>
    <xf numFmtId="169" fontId="2" fillId="0" borderId="0" xfId="2" applyNumberFormat="1" applyAlignment="1">
      <alignment wrapText="1"/>
    </xf>
    <xf numFmtId="0" fontId="2" fillId="0" borderId="0" xfId="2"/>
    <xf numFmtId="168" fontId="2" fillId="0" borderId="0" xfId="2" applyNumberFormat="1"/>
    <xf numFmtId="169" fontId="2" fillId="0" borderId="1" xfId="2" applyNumberFormat="1" applyBorder="1" applyAlignment="1">
      <alignment horizontal="right" vertical="center"/>
    </xf>
    <xf numFmtId="0" fontId="3" fillId="0" borderId="1" xfId="2" applyFont="1" applyBorder="1" applyAlignment="1">
      <alignment vertical="top" wrapText="1"/>
    </xf>
    <xf numFmtId="0" fontId="0" fillId="8" borderId="7" xfId="0" applyFill="1" applyBorder="1" applyAlignment="1">
      <alignment horizontal="center" vertical="center"/>
    </xf>
    <xf numFmtId="0" fontId="5" fillId="8" borderId="2" xfId="0" applyFont="1" applyFill="1" applyBorder="1" applyAlignment="1">
      <alignment horizontal="left" vertical="center"/>
    </xf>
    <xf numFmtId="0" fontId="5" fillId="4" borderId="1" xfId="0" applyFont="1" applyFill="1" applyBorder="1" applyAlignment="1">
      <alignment horizontal="left" vertical="center"/>
    </xf>
    <xf numFmtId="0" fontId="5" fillId="4" borderId="10" xfId="0" applyFont="1" applyFill="1" applyBorder="1" applyAlignment="1">
      <alignment horizontal="left" vertical="center"/>
    </xf>
    <xf numFmtId="0" fontId="5" fillId="4" borderId="2" xfId="0" applyFont="1" applyFill="1" applyBorder="1" applyAlignment="1">
      <alignment horizontal="left" vertical="center"/>
    </xf>
    <xf numFmtId="0" fontId="0" fillId="4" borderId="7" xfId="0" applyFill="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3" borderId="5" xfId="0" applyFill="1" applyBorder="1"/>
    <xf numFmtId="0" fontId="0" fillId="3" borderId="0" xfId="0" applyFill="1"/>
    <xf numFmtId="0" fontId="5" fillId="0" borderId="1" xfId="0" applyFont="1" applyBorder="1" applyAlignment="1">
      <alignment horizontal="left" wrapText="1"/>
    </xf>
    <xf numFmtId="0" fontId="0" fillId="4" borderId="3" xfId="0" applyFill="1" applyBorder="1" applyAlignment="1">
      <alignment horizontal="centerContinuous"/>
    </xf>
    <xf numFmtId="0" fontId="0" fillId="4" borderId="4" xfId="0" applyFill="1" applyBorder="1" applyAlignment="1">
      <alignment horizontal="centerContinuous"/>
    </xf>
    <xf numFmtId="0" fontId="5" fillId="4" borderId="8" xfId="0" applyFont="1" applyFill="1" applyBorder="1" applyAlignment="1">
      <alignment horizontal="center"/>
    </xf>
    <xf numFmtId="0" fontId="5" fillId="4" borderId="9" xfId="0" applyFont="1" applyFill="1" applyBorder="1" applyAlignment="1">
      <alignment horizontal="center"/>
    </xf>
    <xf numFmtId="0" fontId="13" fillId="0" borderId="0" xfId="2" applyFont="1" applyAlignment="1">
      <alignment horizontal="center" wrapText="1"/>
    </xf>
    <xf numFmtId="0" fontId="13" fillId="3" borderId="12" xfId="2" applyFont="1" applyFill="1" applyBorder="1" applyAlignment="1">
      <alignment horizontal="center" wrapText="1"/>
    </xf>
    <xf numFmtId="0" fontId="13" fillId="3" borderId="13" xfId="2" applyFont="1" applyFill="1" applyBorder="1" applyAlignment="1">
      <alignment horizontal="center" wrapText="1"/>
    </xf>
    <xf numFmtId="0" fontId="13" fillId="3" borderId="9" xfId="2" applyFont="1" applyFill="1" applyBorder="1" applyAlignment="1">
      <alignment horizontal="center" wrapText="1"/>
    </xf>
    <xf numFmtId="0" fontId="13" fillId="3" borderId="0" xfId="2" applyFont="1" applyFill="1" applyAlignment="1">
      <alignment horizontal="center" wrapText="1"/>
    </xf>
    <xf numFmtId="0" fontId="13" fillId="2" borderId="1" xfId="2" applyFont="1" applyFill="1" applyBorder="1" applyAlignment="1">
      <alignment horizontal="center" vertical="center" wrapText="1"/>
    </xf>
    <xf numFmtId="0" fontId="13" fillId="2" borderId="0" xfId="2" applyFont="1" applyFill="1" applyAlignment="1">
      <alignment horizontal="center" vertical="center" wrapText="1"/>
    </xf>
    <xf numFmtId="0" fontId="14" fillId="0" borderId="0" xfId="3" applyFill="1" applyBorder="1" applyAlignment="1">
      <alignment horizontal="center" wrapText="1"/>
    </xf>
    <xf numFmtId="0" fontId="2" fillId="0" borderId="0" xfId="2" applyAlignment="1">
      <alignment horizontal="left" vertical="top" wrapText="1"/>
    </xf>
    <xf numFmtId="168" fontId="2" fillId="0" borderId="0" xfId="2" applyNumberFormat="1" applyAlignment="1">
      <alignment horizontal="right" vertical="center"/>
    </xf>
    <xf numFmtId="169" fontId="2" fillId="0" borderId="0" xfId="2" applyNumberFormat="1" applyAlignment="1">
      <alignment horizontal="right" vertical="center"/>
    </xf>
    <xf numFmtId="168" fontId="2" fillId="0" borderId="0" xfId="2" applyNumberFormat="1" applyAlignment="1">
      <alignment vertical="center"/>
    </xf>
    <xf numFmtId="0" fontId="2" fillId="0" borderId="10" xfId="2" applyBorder="1" applyAlignment="1">
      <alignment vertical="top" wrapText="1"/>
    </xf>
    <xf numFmtId="169" fontId="2" fillId="0" borderId="10" xfId="2" applyNumberFormat="1" applyBorder="1" applyAlignment="1">
      <alignment horizontal="right" vertical="center"/>
    </xf>
    <xf numFmtId="0" fontId="13" fillId="0" borderId="0" xfId="2" applyFont="1" applyAlignment="1">
      <alignment horizontal="centerContinuous" vertical="center" wrapText="1"/>
    </xf>
    <xf numFmtId="0" fontId="0" fillId="0" borderId="1" xfId="0" applyBorder="1"/>
    <xf numFmtId="0" fontId="2" fillId="0" borderId="1" xfId="2" applyBorder="1"/>
    <xf numFmtId="169" fontId="2" fillId="0" borderId="0" xfId="2" applyNumberFormat="1" applyAlignment="1">
      <alignment vertical="center"/>
    </xf>
    <xf numFmtId="0" fontId="13" fillId="3" borderId="7" xfId="2" applyFont="1" applyFill="1" applyBorder="1" applyAlignment="1">
      <alignment horizontal="center" wrapText="1"/>
    </xf>
    <xf numFmtId="169" fontId="2" fillId="0" borderId="10" xfId="2" applyNumberFormat="1" applyBorder="1" applyAlignment="1">
      <alignment vertical="center"/>
    </xf>
    <xf numFmtId="164" fontId="2" fillId="0" borderId="0" xfId="2" applyNumberFormat="1"/>
    <xf numFmtId="169" fontId="2" fillId="0" borderId="1" xfId="2" applyNumberFormat="1" applyBorder="1" applyAlignment="1">
      <alignment wrapText="1"/>
    </xf>
    <xf numFmtId="168" fontId="2" fillId="0" borderId="1" xfId="2" applyNumberFormat="1" applyBorder="1" applyAlignment="1">
      <alignment vertical="center" wrapText="1"/>
    </xf>
    <xf numFmtId="168" fontId="2" fillId="0" borderId="0" xfId="2" applyNumberFormat="1" applyAlignment="1">
      <alignment wrapText="1"/>
    </xf>
    <xf numFmtId="169" fontId="2" fillId="0" borderId="0" xfId="2" applyNumberFormat="1" applyAlignment="1">
      <alignment vertical="center" wrapText="1"/>
    </xf>
    <xf numFmtId="168" fontId="2" fillId="0" borderId="1" xfId="2" applyNumberFormat="1" applyBorder="1" applyAlignment="1">
      <alignment wrapText="1"/>
    </xf>
    <xf numFmtId="169" fontId="2" fillId="0" borderId="1" xfId="2" applyNumberFormat="1" applyBorder="1" applyAlignment="1">
      <alignment vertical="center" wrapText="1"/>
    </xf>
    <xf numFmtId="0" fontId="13" fillId="0" borderId="16" xfId="2" applyFont="1" applyBorder="1" applyAlignment="1">
      <alignment horizontal="center" wrapText="1"/>
    </xf>
    <xf numFmtId="0" fontId="14" fillId="0" borderId="0" xfId="3" applyBorder="1" applyAlignment="1">
      <alignment horizontal="center" wrapText="1"/>
    </xf>
    <xf numFmtId="168" fontId="2" fillId="0" borderId="0" xfId="2" applyNumberFormat="1" applyAlignment="1">
      <alignment vertical="center" wrapText="1"/>
    </xf>
    <xf numFmtId="0" fontId="0" fillId="3" borderId="0" xfId="0" applyFill="1" applyAlignment="1">
      <alignment horizontal="left"/>
    </xf>
    <xf numFmtId="0" fontId="0" fillId="0" borderId="0" xfId="0" applyAlignment="1">
      <alignment horizontal="left"/>
    </xf>
    <xf numFmtId="0" fontId="8" fillId="10" borderId="11" xfId="0" applyFont="1" applyFill="1" applyBorder="1" applyAlignment="1">
      <alignment horizontal="center" vertical="center" wrapText="1"/>
    </xf>
    <xf numFmtId="0" fontId="5" fillId="10" borderId="11"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1" xfId="0" applyFont="1" applyFill="1" applyBorder="1" applyAlignment="1">
      <alignment horizontal="center" vertical="center"/>
    </xf>
    <xf numFmtId="0" fontId="8" fillId="10" borderId="17" xfId="0" applyFont="1" applyFill="1" applyBorder="1" applyAlignment="1">
      <alignment horizontal="center" vertical="center" wrapText="1"/>
    </xf>
    <xf numFmtId="0" fontId="5" fillId="10" borderId="17" xfId="0" applyFont="1" applyFill="1" applyBorder="1" applyAlignment="1">
      <alignment horizontal="center" vertical="center"/>
    </xf>
    <xf numFmtId="0" fontId="5" fillId="10" borderId="5" xfId="0" applyFont="1" applyFill="1" applyBorder="1" applyAlignment="1">
      <alignment horizontal="center" vertical="center"/>
    </xf>
    <xf numFmtId="0" fontId="5" fillId="10" borderId="10"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2" xfId="0" applyFont="1" applyBorder="1" applyAlignment="1">
      <alignment vertical="center"/>
    </xf>
    <xf numFmtId="0" fontId="5" fillId="0" borderId="2" xfId="0" applyFont="1" applyBorder="1" applyAlignment="1">
      <alignment horizontal="center" vertical="center"/>
    </xf>
    <xf numFmtId="167" fontId="0" fillId="8" borderId="12" xfId="1" applyNumberFormat="1" applyFont="1" applyFill="1" applyBorder="1" applyAlignment="1">
      <alignment vertical="center"/>
    </xf>
    <xf numFmtId="168" fontId="5" fillId="0" borderId="1" xfId="1" applyNumberFormat="1" applyFont="1" applyBorder="1" applyAlignment="1">
      <alignment horizontal="left"/>
    </xf>
    <xf numFmtId="164" fontId="11" fillId="8" borderId="1" xfId="1" applyFont="1" applyFill="1" applyBorder="1" applyAlignment="1">
      <alignment vertical="center"/>
    </xf>
    <xf numFmtId="0" fontId="5" fillId="0" borderId="0" xfId="0" applyFont="1" applyAlignment="1">
      <alignment horizontal="left"/>
    </xf>
    <xf numFmtId="171" fontId="0" fillId="8" borderId="1" xfId="1" applyNumberFormat="1" applyFont="1" applyFill="1" applyBorder="1" applyAlignment="1">
      <alignment vertical="center"/>
    </xf>
    <xf numFmtId="0" fontId="11" fillId="4" borderId="3" xfId="0" applyFont="1" applyFill="1" applyBorder="1"/>
    <xf numFmtId="0" fontId="11" fillId="4" borderId="8" xfId="0" applyFont="1" applyFill="1" applyBorder="1"/>
    <xf numFmtId="0" fontId="11" fillId="4" borderId="4" xfId="0" applyFont="1" applyFill="1" applyBorder="1"/>
    <xf numFmtId="0" fontId="11" fillId="4" borderId="9" xfId="0" applyFont="1" applyFill="1" applyBorder="1"/>
    <xf numFmtId="0" fontId="0" fillId="0" borderId="1" xfId="0" applyBorder="1" applyAlignment="1">
      <alignment horizontal="left"/>
    </xf>
    <xf numFmtId="0" fontId="50" fillId="0" borderId="0" xfId="0" applyFont="1"/>
    <xf numFmtId="0" fontId="6" fillId="0" borderId="4" xfId="0" applyFont="1" applyBorder="1" applyAlignment="1">
      <alignment vertical="top" wrapText="1"/>
    </xf>
    <xf numFmtId="0" fontId="6" fillId="0" borderId="13" xfId="0" applyFont="1" applyBorder="1" applyAlignment="1">
      <alignment vertical="top" wrapText="1"/>
    </xf>
    <xf numFmtId="164" fontId="58" fillId="8" borderId="1" xfId="1" applyFont="1" applyFill="1" applyBorder="1" applyAlignment="1">
      <alignment vertical="center"/>
    </xf>
    <xf numFmtId="171" fontId="56" fillId="8" borderId="1" xfId="1" applyNumberFormat="1" applyFont="1" applyFill="1" applyBorder="1" applyAlignment="1">
      <alignment vertical="center"/>
    </xf>
    <xf numFmtId="167" fontId="56" fillId="8" borderId="12" xfId="1" applyNumberFormat="1" applyFont="1" applyFill="1" applyBorder="1" applyAlignment="1">
      <alignment vertical="center"/>
    </xf>
    <xf numFmtId="0" fontId="18" fillId="0" borderId="1" xfId="5" applyFont="1" applyBorder="1" applyAlignment="1" applyProtection="1">
      <alignment horizontal="center"/>
      <protection locked="0"/>
    </xf>
    <xf numFmtId="49" fontId="19" fillId="0" borderId="1" xfId="5" applyNumberFormat="1" applyFont="1" applyBorder="1" applyAlignment="1" applyProtection="1">
      <alignment horizontal="left"/>
      <protection locked="0"/>
    </xf>
    <xf numFmtId="0" fontId="19" fillId="0" borderId="1" xfId="5" applyFont="1" applyBorder="1" applyAlignment="1" applyProtection="1">
      <alignment horizontal="left"/>
      <protection locked="0"/>
    </xf>
    <xf numFmtId="0" fontId="19" fillId="0" borderId="1" xfId="5" applyFont="1" applyBorder="1" applyAlignment="1" applyProtection="1">
      <alignment horizontal="left" wrapText="1"/>
      <protection locked="0"/>
    </xf>
    <xf numFmtId="0" fontId="0" fillId="0" borderId="1" xfId="0" applyBorder="1" applyProtection="1">
      <protection locked="0"/>
    </xf>
    <xf numFmtId="0" fontId="5" fillId="8" borderId="1" xfId="0" applyFont="1" applyFill="1" applyBorder="1" applyAlignment="1" applyProtection="1">
      <alignment vertical="center"/>
      <protection locked="0"/>
    </xf>
    <xf numFmtId="2" fontId="0" fillId="0" borderId="1" xfId="0" applyNumberFormat="1" applyBorder="1" applyProtection="1">
      <protection locked="0"/>
    </xf>
    <xf numFmtId="0" fontId="20" fillId="0" borderId="1" xfId="5" applyFont="1" applyBorder="1" applyAlignment="1" applyProtection="1">
      <alignment horizontal="left"/>
      <protection locked="0"/>
    </xf>
    <xf numFmtId="0" fontId="17" fillId="0" borderId="1" xfId="5" applyBorder="1" applyAlignment="1" applyProtection="1">
      <alignment horizontal="left"/>
      <protection locked="0"/>
    </xf>
    <xf numFmtId="0" fontId="21" fillId="0" borderId="1" xfId="5" applyFont="1" applyBorder="1" applyProtection="1">
      <protection locked="0"/>
    </xf>
    <xf numFmtId="0" fontId="17" fillId="0" borderId="1" xfId="5" applyBorder="1" applyProtection="1">
      <protection locked="0"/>
    </xf>
    <xf numFmtId="0" fontId="5" fillId="0" borderId="1" xfId="0" applyFont="1" applyBorder="1" applyAlignment="1" applyProtection="1">
      <alignment vertical="center"/>
      <protection locked="0"/>
    </xf>
    <xf numFmtId="49" fontId="20" fillId="0" borderId="1" xfId="5" applyNumberFormat="1" applyFont="1" applyBorder="1" applyAlignment="1" applyProtection="1">
      <alignment horizontal="left"/>
      <protection locked="0"/>
    </xf>
    <xf numFmtId="0" fontId="20" fillId="0" borderId="1" xfId="5" applyFont="1" applyBorder="1" applyAlignment="1" applyProtection="1">
      <alignment horizontal="left" wrapText="1"/>
      <protection locked="0"/>
    </xf>
    <xf numFmtId="0" fontId="20" fillId="0" borderId="1" xfId="5" applyFont="1" applyBorder="1" applyProtection="1">
      <protection locked="0"/>
    </xf>
    <xf numFmtId="0" fontId="28" fillId="0" borderId="1" xfId="5" applyFont="1" applyBorder="1" applyProtection="1">
      <protection locked="0"/>
    </xf>
    <xf numFmtId="0" fontId="51" fillId="0" borderId="1" xfId="5" applyFont="1" applyBorder="1" applyProtection="1">
      <protection locked="0"/>
    </xf>
    <xf numFmtId="0" fontId="55" fillId="0" borderId="1" xfId="5" applyFont="1" applyBorder="1" applyAlignment="1" applyProtection="1">
      <alignment horizontal="center"/>
      <protection locked="0"/>
    </xf>
    <xf numFmtId="49" fontId="41" fillId="0" borderId="1" xfId="5" applyNumberFormat="1" applyFont="1" applyBorder="1" applyAlignment="1" applyProtection="1">
      <alignment horizontal="left"/>
      <protection locked="0"/>
    </xf>
    <xf numFmtId="0" fontId="41" fillId="0" borderId="1" xfId="5" applyFont="1" applyBorder="1" applyAlignment="1" applyProtection="1">
      <alignment horizontal="left"/>
      <protection locked="0"/>
    </xf>
    <xf numFmtId="0" fontId="41" fillId="0" borderId="1" xfId="5" applyFont="1" applyBorder="1" applyAlignment="1" applyProtection="1">
      <alignment horizontal="left" wrapText="1"/>
      <protection locked="0"/>
    </xf>
    <xf numFmtId="0" fontId="56" fillId="0" borderId="1" xfId="0" applyFont="1" applyBorder="1" applyProtection="1">
      <protection locked="0"/>
    </xf>
    <xf numFmtId="0" fontId="41" fillId="0" borderId="1" xfId="5" applyFont="1" applyBorder="1" applyProtection="1">
      <protection locked="0"/>
    </xf>
    <xf numFmtId="0" fontId="42" fillId="0" borderId="1" xfId="5" applyFont="1" applyBorder="1" applyProtection="1">
      <protection locked="0"/>
    </xf>
    <xf numFmtId="0" fontId="25" fillId="0" borderId="1" xfId="5" applyFont="1" applyBorder="1" applyProtection="1">
      <protection locked="0"/>
    </xf>
    <xf numFmtId="0" fontId="57" fillId="0" borderId="1" xfId="5" applyFont="1" applyBorder="1" applyProtection="1">
      <protection locked="0"/>
    </xf>
    <xf numFmtId="0" fontId="23" fillId="0" borderId="1" xfId="5" applyFont="1" applyBorder="1" applyProtection="1">
      <protection locked="0"/>
    </xf>
    <xf numFmtId="0" fontId="38" fillId="0" borderId="1" xfId="9" applyBorder="1" applyProtection="1">
      <protection locked="0"/>
    </xf>
    <xf numFmtId="0" fontId="28" fillId="0" borderId="1" xfId="5" applyFont="1" applyBorder="1" applyAlignment="1" applyProtection="1">
      <alignment horizontal="left"/>
      <protection locked="0"/>
    </xf>
    <xf numFmtId="0" fontId="19" fillId="0" borderId="1" xfId="5" applyFont="1" applyBorder="1" applyProtection="1">
      <protection locked="0"/>
    </xf>
    <xf numFmtId="0" fontId="0" fillId="0" borderId="0" xfId="0" applyProtection="1">
      <protection locked="0"/>
    </xf>
    <xf numFmtId="0" fontId="27" fillId="0" borderId="1" xfId="5" applyFont="1" applyBorder="1" applyAlignment="1" applyProtection="1">
      <alignment horizontal="left"/>
      <protection locked="0"/>
    </xf>
    <xf numFmtId="0" fontId="39" fillId="0" borderId="1" xfId="5" applyFont="1" applyBorder="1" applyProtection="1">
      <protection locked="0"/>
    </xf>
    <xf numFmtId="0" fontId="27" fillId="0" borderId="1" xfId="5" applyFont="1" applyBorder="1" applyAlignment="1" applyProtection="1">
      <alignment horizontal="left" wrapText="1"/>
      <protection locked="0"/>
    </xf>
    <xf numFmtId="0" fontId="30" fillId="0" borderId="1" xfId="6" applyFont="1" applyBorder="1" applyProtection="1">
      <alignment vertical="top"/>
      <protection locked="0"/>
    </xf>
    <xf numFmtId="0" fontId="30" fillId="0" borderId="1" xfId="6" applyFont="1" applyBorder="1" applyAlignment="1" applyProtection="1">
      <alignment horizontal="left" vertical="top"/>
      <protection locked="0"/>
    </xf>
    <xf numFmtId="49" fontId="19" fillId="0" borderId="10" xfId="5" applyNumberFormat="1" applyFont="1" applyBorder="1" applyAlignment="1" applyProtection="1">
      <alignment horizontal="left"/>
      <protection locked="0"/>
    </xf>
    <xf numFmtId="0" fontId="19" fillId="0" borderId="13" xfId="5" applyFont="1" applyBorder="1" applyAlignment="1" applyProtection="1">
      <alignment horizontal="left"/>
      <protection locked="0"/>
    </xf>
    <xf numFmtId="49" fontId="19" fillId="0" borderId="11" xfId="5" applyNumberFormat="1" applyFont="1" applyBorder="1" applyAlignment="1" applyProtection="1">
      <alignment horizontal="left"/>
      <protection locked="0"/>
    </xf>
    <xf numFmtId="49" fontId="32" fillId="0" borderId="1" xfId="5" applyNumberFormat="1" applyFont="1" applyBorder="1" applyAlignment="1" applyProtection="1">
      <alignment horizontal="left"/>
      <protection locked="0"/>
    </xf>
    <xf numFmtId="0" fontId="42" fillId="0" borderId="1" xfId="5" applyFont="1" applyBorder="1" applyAlignment="1" applyProtection="1">
      <alignment horizontal="left"/>
      <protection locked="0"/>
    </xf>
    <xf numFmtId="0" fontId="19" fillId="0" borderId="1" xfId="7" applyFont="1" applyFill="1" applyBorder="1" applyAlignment="1" applyProtection="1">
      <alignment horizontal="left" wrapText="1"/>
      <protection locked="0"/>
    </xf>
    <xf numFmtId="0" fontId="62" fillId="0" borderId="1" xfId="5" applyFont="1" applyBorder="1" applyAlignment="1" applyProtection="1">
      <alignment horizontal="center"/>
      <protection locked="0"/>
    </xf>
    <xf numFmtId="49" fontId="37" fillId="0" borderId="1" xfId="5" applyNumberFormat="1" applyFont="1" applyBorder="1" applyAlignment="1" applyProtection="1">
      <alignment horizontal="left"/>
      <protection locked="0"/>
    </xf>
    <xf numFmtId="0" fontId="37" fillId="0" borderId="1" xfId="5" applyFont="1" applyBorder="1" applyAlignment="1" applyProtection="1">
      <alignment horizontal="left"/>
      <protection locked="0"/>
    </xf>
    <xf numFmtId="0" fontId="37" fillId="0" borderId="1" xfId="5" applyFont="1" applyBorder="1" applyAlignment="1" applyProtection="1">
      <alignment horizontal="left" wrapText="1"/>
      <protection locked="0"/>
    </xf>
    <xf numFmtId="0" fontId="53" fillId="0" borderId="1" xfId="5" applyFont="1" applyBorder="1" applyProtection="1">
      <protection locked="0"/>
    </xf>
    <xf numFmtId="0" fontId="38" fillId="0" borderId="1" xfId="9" applyFill="1" applyBorder="1" applyProtection="1">
      <protection locked="0"/>
    </xf>
    <xf numFmtId="0" fontId="0" fillId="14" borderId="1" xfId="0" applyFill="1" applyBorder="1" applyProtection="1">
      <protection locked="0"/>
    </xf>
    <xf numFmtId="0" fontId="4" fillId="0" borderId="1" xfId="0" applyFont="1" applyBorder="1" applyAlignment="1" applyProtection="1">
      <alignment horizontal="left"/>
      <protection locked="0"/>
    </xf>
    <xf numFmtId="0" fontId="38" fillId="0" borderId="1" xfId="9" applyBorder="1" applyAlignment="1" applyProtection="1">
      <alignment horizontal="left"/>
      <protection locked="0"/>
    </xf>
    <xf numFmtId="0" fontId="4" fillId="0" borderId="1" xfId="0" applyFont="1" applyBorder="1" applyProtection="1">
      <protection locked="0"/>
    </xf>
    <xf numFmtId="0" fontId="20" fillId="0" borderId="1" xfId="8" applyFont="1" applyFill="1" applyBorder="1" applyAlignment="1" applyProtection="1">
      <alignment horizontal="left"/>
      <protection locked="0"/>
    </xf>
    <xf numFmtId="0" fontId="28" fillId="0" borderId="1" xfId="8" applyFont="1" applyFill="1" applyBorder="1" applyAlignment="1" applyProtection="1">
      <alignment horizontal="left"/>
      <protection locked="0"/>
    </xf>
    <xf numFmtId="49" fontId="40" fillId="0" borderId="1" xfId="5" applyNumberFormat="1" applyFont="1" applyBorder="1" applyAlignment="1" applyProtection="1">
      <alignment horizontal="left"/>
      <protection locked="0"/>
    </xf>
    <xf numFmtId="0" fontId="52" fillId="0" borderId="1" xfId="0" applyFont="1" applyBorder="1" applyProtection="1">
      <protection locked="0"/>
    </xf>
    <xf numFmtId="0" fontId="38" fillId="15" borderId="19" xfId="9" applyFill="1" applyBorder="1" applyAlignment="1" applyProtection="1">
      <protection locked="0"/>
    </xf>
    <xf numFmtId="0" fontId="60" fillId="0" borderId="1" xfId="5" applyFont="1" applyBorder="1" applyAlignment="1" applyProtection="1">
      <alignment horizontal="left"/>
      <protection locked="0"/>
    </xf>
    <xf numFmtId="3" fontId="41" fillId="0" borderId="1" xfId="5" applyNumberFormat="1" applyFont="1" applyBorder="1" applyAlignment="1" applyProtection="1">
      <alignment horizontal="left"/>
      <protection locked="0"/>
    </xf>
    <xf numFmtId="49" fontId="60" fillId="0" borderId="1" xfId="5" applyNumberFormat="1" applyFont="1" applyBorder="1" applyAlignment="1" applyProtection="1">
      <alignment horizontal="left"/>
      <protection locked="0"/>
    </xf>
    <xf numFmtId="49" fontId="61" fillId="8" borderId="1" xfId="9" applyNumberFormat="1" applyFont="1" applyFill="1" applyBorder="1" applyAlignment="1" applyProtection="1">
      <alignment vertical="center"/>
      <protection locked="0"/>
    </xf>
    <xf numFmtId="0" fontId="47" fillId="0" borderId="1" xfId="5" applyFont="1" applyBorder="1" applyAlignment="1" applyProtection="1">
      <alignment horizontal="left"/>
      <protection locked="0"/>
    </xf>
    <xf numFmtId="170" fontId="60" fillId="0" borderId="1" xfId="5" applyNumberFormat="1" applyFont="1" applyBorder="1" applyAlignment="1" applyProtection="1">
      <alignment horizontal="left"/>
      <protection locked="0"/>
    </xf>
    <xf numFmtId="0" fontId="59" fillId="0" borderId="1" xfId="0" applyFont="1" applyBorder="1" applyProtection="1">
      <protection locked="0"/>
    </xf>
    <xf numFmtId="0" fontId="20" fillId="0" borderId="1" xfId="6" applyFont="1" applyBorder="1" applyProtection="1">
      <alignment vertical="top"/>
      <protection locked="0"/>
    </xf>
    <xf numFmtId="0" fontId="20" fillId="0" borderId="1" xfId="6" applyFont="1" applyBorder="1" applyAlignment="1" applyProtection="1">
      <alignment horizontal="left" vertical="top"/>
      <protection locked="0"/>
    </xf>
    <xf numFmtId="0" fontId="38" fillId="0" borderId="0" xfId="9" applyProtection="1">
      <protection locked="0"/>
    </xf>
    <xf numFmtId="0" fontId="19" fillId="0" borderId="1" xfId="7" applyFont="1" applyFill="1" applyBorder="1" applyAlignment="1" applyProtection="1">
      <alignment horizontal="left"/>
      <protection locked="0"/>
    </xf>
    <xf numFmtId="0" fontId="19" fillId="0" borderId="1" xfId="5" applyFont="1" applyBorder="1" applyAlignment="1" applyProtection="1">
      <alignment horizontal="left" vertical="top"/>
      <protection locked="0"/>
    </xf>
    <xf numFmtId="0" fontId="60" fillId="0" borderId="1" xfId="5" applyFont="1" applyBorder="1" applyAlignment="1" applyProtection="1">
      <alignment horizontal="left" wrapText="1"/>
      <protection locked="0"/>
    </xf>
    <xf numFmtId="0" fontId="19" fillId="0" borderId="1" xfId="8" applyFont="1" applyFill="1" applyBorder="1" applyAlignment="1" applyProtection="1">
      <alignment horizontal="left"/>
      <protection locked="0"/>
    </xf>
    <xf numFmtId="49" fontId="46" fillId="8" borderId="1" xfId="9" applyNumberFormat="1" applyFont="1" applyFill="1" applyBorder="1" applyAlignment="1" applyProtection="1">
      <alignment vertical="center"/>
      <protection locked="0"/>
    </xf>
    <xf numFmtId="0" fontId="59" fillId="0" borderId="1" xfId="0" applyFont="1" applyBorder="1" applyAlignment="1" applyProtection="1">
      <alignment horizontal="left"/>
      <protection locked="0"/>
    </xf>
    <xf numFmtId="49" fontId="19" fillId="0" borderId="1" xfId="5" applyNumberFormat="1" applyFont="1" applyBorder="1" applyProtection="1">
      <protection locked="0"/>
    </xf>
    <xf numFmtId="0" fontId="19" fillId="0" borderId="1" xfId="5" applyFont="1" applyBorder="1" applyAlignment="1" applyProtection="1">
      <alignment horizontal="left" vertical="center"/>
      <protection locked="0"/>
    </xf>
    <xf numFmtId="0" fontId="18" fillId="2" borderId="1" xfId="5" applyFont="1" applyFill="1" applyBorder="1" applyAlignment="1" applyProtection="1">
      <alignment horizontal="center" vertical="center" wrapText="1"/>
      <protection locked="0"/>
    </xf>
    <xf numFmtId="0" fontId="19" fillId="2" borderId="1" xfId="5" applyFont="1" applyFill="1" applyBorder="1" applyAlignment="1" applyProtection="1">
      <alignment horizontal="left"/>
      <protection locked="0"/>
    </xf>
    <xf numFmtId="0" fontId="19" fillId="2" borderId="1" xfId="5" applyFont="1" applyFill="1" applyBorder="1" applyAlignment="1" applyProtection="1">
      <alignment horizontal="left" wrapText="1"/>
      <protection locked="0"/>
    </xf>
    <xf numFmtId="0" fontId="20" fillId="2" borderId="1" xfId="5" applyFont="1" applyFill="1" applyBorder="1" applyAlignment="1" applyProtection="1">
      <alignment horizontal="left"/>
      <protection locked="0"/>
    </xf>
    <xf numFmtId="49" fontId="19" fillId="2" borderId="1" xfId="5" applyNumberFormat="1" applyFont="1" applyFill="1" applyBorder="1" applyAlignment="1" applyProtection="1">
      <alignment horizontal="left"/>
      <protection locked="0"/>
    </xf>
    <xf numFmtId="0" fontId="17" fillId="2" borderId="1" xfId="5" applyFill="1" applyBorder="1" applyAlignment="1" applyProtection="1">
      <alignment horizontal="left"/>
      <protection locked="0"/>
    </xf>
    <xf numFmtId="0" fontId="19" fillId="2" borderId="1" xfId="8" applyFont="1" applyFill="1" applyBorder="1" applyAlignment="1" applyProtection="1">
      <alignment horizontal="left" wrapText="1"/>
      <protection locked="0"/>
    </xf>
    <xf numFmtId="0" fontId="22" fillId="0" borderId="1" xfId="5" applyFont="1" applyBorder="1" applyAlignment="1" applyProtection="1">
      <alignment horizontal="center"/>
      <protection locked="0"/>
    </xf>
    <xf numFmtId="49" fontId="24" fillId="0" borderId="1" xfId="5" applyNumberFormat="1" applyFont="1" applyBorder="1" applyAlignment="1" applyProtection="1">
      <alignment horizontal="left"/>
      <protection locked="0"/>
    </xf>
    <xf numFmtId="0" fontId="24" fillId="0" borderId="1" xfId="5" applyFont="1" applyBorder="1" applyAlignment="1" applyProtection="1">
      <alignment horizontal="left"/>
      <protection locked="0"/>
    </xf>
    <xf numFmtId="0" fontId="24" fillId="0" borderId="1" xfId="5" applyFont="1" applyBorder="1" applyAlignment="1" applyProtection="1">
      <alignment horizontal="left" wrapText="1"/>
      <protection locked="0"/>
    </xf>
    <xf numFmtId="0" fontId="25" fillId="0" borderId="1" xfId="5" applyFont="1" applyBorder="1" applyAlignment="1" applyProtection="1">
      <alignment horizontal="left"/>
      <protection locked="0"/>
    </xf>
    <xf numFmtId="0" fontId="26" fillId="0" borderId="1" xfId="5" applyFont="1" applyBorder="1" applyAlignment="1" applyProtection="1">
      <alignment horizontal="center"/>
      <protection locked="0"/>
    </xf>
    <xf numFmtId="0" fontId="31" fillId="0" borderId="1" xfId="5" applyFont="1" applyBorder="1" applyAlignment="1" applyProtection="1">
      <alignment horizontal="left" wrapText="1"/>
      <protection locked="0"/>
    </xf>
    <xf numFmtId="49" fontId="35" fillId="0" borderId="1" xfId="5" applyNumberFormat="1" applyFont="1" applyBorder="1" applyAlignment="1" applyProtection="1">
      <alignment horizontal="left"/>
      <protection locked="0"/>
    </xf>
    <xf numFmtId="0" fontId="35" fillId="0" borderId="1" xfId="5" applyFont="1" applyBorder="1" applyAlignment="1" applyProtection="1">
      <alignment horizontal="left"/>
      <protection locked="0"/>
    </xf>
    <xf numFmtId="0" fontId="36" fillId="0" borderId="1" xfId="5" applyFont="1" applyBorder="1" applyProtection="1">
      <protection locked="0"/>
    </xf>
    <xf numFmtId="0" fontId="0" fillId="0" borderId="1" xfId="0" applyBorder="1" applyAlignment="1" applyProtection="1">
      <alignment horizontal="left"/>
      <protection locked="0"/>
    </xf>
    <xf numFmtId="0" fontId="28" fillId="13" borderId="1" xfId="5" applyFont="1" applyFill="1" applyBorder="1" applyProtection="1">
      <protection locked="0"/>
    </xf>
    <xf numFmtId="0" fontId="42" fillId="13" borderId="1" xfId="5" applyFont="1" applyFill="1" applyBorder="1" applyProtection="1">
      <protection locked="0"/>
    </xf>
    <xf numFmtId="0" fontId="0" fillId="13" borderId="1" xfId="0" applyFill="1" applyBorder="1" applyProtection="1">
      <protection locked="0"/>
    </xf>
    <xf numFmtId="0" fontId="4" fillId="13" borderId="1" xfId="0" applyFont="1" applyFill="1" applyBorder="1" applyProtection="1">
      <protection locked="0"/>
    </xf>
    <xf numFmtId="0" fontId="5" fillId="0" borderId="1" xfId="0" applyFont="1" applyBorder="1" applyProtection="1">
      <protection locked="0"/>
    </xf>
    <xf numFmtId="0" fontId="28" fillId="13" borderId="13" xfId="5" applyFont="1" applyFill="1" applyBorder="1" applyProtection="1">
      <protection locked="0"/>
    </xf>
    <xf numFmtId="0" fontId="42" fillId="13" borderId="13" xfId="5" applyFont="1" applyFill="1" applyBorder="1" applyProtection="1">
      <protection locked="0"/>
    </xf>
    <xf numFmtId="0" fontId="12" fillId="0" borderId="1" xfId="0" applyFont="1" applyBorder="1" applyProtection="1">
      <protection locked="0"/>
    </xf>
    <xf numFmtId="164" fontId="4" fillId="8" borderId="1" xfId="1" applyFont="1" applyFill="1" applyBorder="1"/>
    <xf numFmtId="164" fontId="28" fillId="8" borderId="1" xfId="1" applyFont="1" applyFill="1" applyBorder="1"/>
    <xf numFmtId="164" fontId="42" fillId="8" borderId="1" xfId="1" applyFont="1" applyFill="1" applyBorder="1"/>
    <xf numFmtId="0" fontId="0" fillId="0" borderId="1" xfId="0" applyBorder="1" applyAlignment="1" applyProtection="1">
      <alignment vertical="center"/>
      <protection locked="0"/>
    </xf>
    <xf numFmtId="0" fontId="56" fillId="0" borderId="1" xfId="0" applyFont="1" applyBorder="1" applyAlignment="1" applyProtection="1">
      <alignment vertical="center"/>
      <protection locked="0"/>
    </xf>
    <xf numFmtId="0" fontId="0" fillId="0" borderId="12" xfId="0" applyBorder="1" applyAlignment="1" applyProtection="1">
      <alignment vertical="center"/>
      <protection locked="0"/>
    </xf>
    <xf numFmtId="0" fontId="17" fillId="13" borderId="1" xfId="5" applyFill="1" applyBorder="1" applyProtection="1">
      <protection locked="0"/>
    </xf>
    <xf numFmtId="0" fontId="57" fillId="13" borderId="1" xfId="5" applyFont="1" applyFill="1" applyBorder="1" applyProtection="1">
      <protection locked="0"/>
    </xf>
    <xf numFmtId="0" fontId="0" fillId="13" borderId="0" xfId="0" applyFill="1" applyProtection="1">
      <protection locked="0"/>
    </xf>
    <xf numFmtId="0" fontId="53" fillId="13" borderId="1" xfId="5" applyFont="1" applyFill="1" applyBorder="1" applyProtection="1">
      <protection locked="0"/>
    </xf>
    <xf numFmtId="0" fontId="25" fillId="13" borderId="1" xfId="5" applyFont="1" applyFill="1" applyBorder="1" applyProtection="1">
      <protection locked="0"/>
    </xf>
    <xf numFmtId="0" fontId="37" fillId="0" borderId="20" xfId="0" applyFont="1" applyBorder="1" applyProtection="1">
      <protection locked="0"/>
    </xf>
    <xf numFmtId="0" fontId="56" fillId="8" borderId="1" xfId="0" applyFont="1" applyFill="1" applyBorder="1" applyAlignment="1" applyProtection="1">
      <alignment vertical="center"/>
      <protection locked="0"/>
    </xf>
    <xf numFmtId="164" fontId="1" fillId="0" borderId="0" xfId="1" applyFont="1"/>
    <xf numFmtId="168" fontId="1" fillId="0" borderId="1" xfId="2" applyNumberFormat="1" applyFont="1" applyBorder="1" applyAlignment="1">
      <alignment horizontal="right" vertical="center"/>
    </xf>
    <xf numFmtId="0" fontId="1" fillId="0" borderId="0" xfId="2" applyFont="1"/>
    <xf numFmtId="0" fontId="1" fillId="0" borderId="1" xfId="2" applyFont="1" applyBorder="1" applyAlignment="1">
      <alignment vertical="top" wrapText="1"/>
    </xf>
    <xf numFmtId="168" fontId="1" fillId="0" borderId="1" xfId="2" applyNumberFormat="1" applyFont="1" applyBorder="1" applyAlignment="1">
      <alignment vertical="center" wrapText="1"/>
    </xf>
    <xf numFmtId="0" fontId="5" fillId="2" borderId="8" xfId="0" applyFont="1" applyFill="1" applyBorder="1" applyAlignment="1">
      <alignment horizontal="center"/>
    </xf>
    <xf numFmtId="0" fontId="0" fillId="2" borderId="8" xfId="0" applyFill="1" applyBorder="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7" fillId="0" borderId="5" xfId="0" applyFont="1" applyBorder="1" applyAlignment="1">
      <alignment horizontal="center" vertical="top"/>
    </xf>
    <xf numFmtId="0" fontId="7" fillId="0" borderId="0" xfId="0" applyFont="1" applyAlignment="1">
      <alignment horizontal="center" vertical="top"/>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5" xfId="0" applyFont="1" applyFill="1" applyBorder="1" applyAlignment="1">
      <alignment horizontal="center"/>
    </xf>
    <xf numFmtId="0" fontId="11" fillId="4" borderId="0" xfId="0" applyFont="1" applyFill="1" applyAlignment="1">
      <alignment horizontal="center"/>
    </xf>
    <xf numFmtId="0" fontId="11" fillId="4" borderId="6" xfId="0" applyFont="1" applyFill="1" applyBorder="1" applyAlignment="1">
      <alignment horizontal="center"/>
    </xf>
    <xf numFmtId="0" fontId="11" fillId="4" borderId="9" xfId="0" applyFont="1" applyFill="1" applyBorder="1" applyAlignment="1">
      <alignment horizontal="center"/>
    </xf>
    <xf numFmtId="0" fontId="5" fillId="0" borderId="1" xfId="0" applyFont="1" applyBorder="1" applyAlignment="1">
      <alignment horizontal="center" vertical="center"/>
    </xf>
    <xf numFmtId="0" fontId="0" fillId="8" borderId="1" xfId="0" applyFill="1" applyBorder="1" applyAlignment="1">
      <alignment horizontal="center" vertical="center"/>
    </xf>
    <xf numFmtId="0" fontId="8"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xf>
    <xf numFmtId="0" fontId="0" fillId="4" borderId="1" xfId="0" applyFill="1" applyBorder="1" applyAlignment="1" applyProtection="1">
      <alignment horizontal="center" vertical="center"/>
      <protection locked="0"/>
    </xf>
    <xf numFmtId="164" fontId="0" fillId="4" borderId="1" xfId="1" applyFont="1" applyFill="1" applyBorder="1" applyAlignment="1">
      <alignment horizontal="center" vertical="center"/>
    </xf>
    <xf numFmtId="167" fontId="0" fillId="4" borderId="1" xfId="1" applyNumberFormat="1" applyFont="1" applyFill="1" applyBorder="1" applyAlignment="1">
      <alignment horizontal="center" vertical="center"/>
    </xf>
    <xf numFmtId="167" fontId="0" fillId="8" borderId="1" xfId="1"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0" fillId="8" borderId="12" xfId="0" applyFill="1" applyBorder="1" applyAlignment="1">
      <alignment horizontal="center" vertical="center"/>
    </xf>
    <xf numFmtId="0" fontId="5" fillId="8" borderId="13" xfId="0" applyFont="1" applyFill="1" applyBorder="1" applyAlignment="1">
      <alignment horizontal="center" vertical="center"/>
    </xf>
    <xf numFmtId="0" fontId="0" fillId="8" borderId="1" xfId="0" applyFill="1" applyBorder="1" applyAlignment="1" applyProtection="1">
      <alignment horizontal="center" vertical="center"/>
      <protection locked="0"/>
    </xf>
    <xf numFmtId="164" fontId="0" fillId="8" borderId="1" xfId="1" applyFont="1" applyFill="1" applyBorder="1" applyAlignment="1">
      <alignment horizontal="center" vertical="center"/>
    </xf>
    <xf numFmtId="0" fontId="48" fillId="4" borderId="2" xfId="0" applyFont="1" applyFill="1" applyBorder="1" applyAlignment="1">
      <alignment horizontal="center"/>
    </xf>
    <xf numFmtId="0" fontId="48" fillId="4" borderId="3" xfId="0" applyFont="1" applyFill="1" applyBorder="1" applyAlignment="1">
      <alignment horizontal="center"/>
    </xf>
    <xf numFmtId="0" fontId="48" fillId="4" borderId="7" xfId="0" applyFont="1" applyFill="1" applyBorder="1" applyAlignment="1">
      <alignment horizontal="center"/>
    </xf>
    <xf numFmtId="0" fontId="48" fillId="4" borderId="8" xfId="0" applyFont="1" applyFill="1" applyBorder="1" applyAlignment="1">
      <alignment horizont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5" xfId="0" applyFont="1" applyBorder="1" applyAlignment="1">
      <alignment horizontal="center" vertical="center" wrapText="1"/>
    </xf>
    <xf numFmtId="0" fontId="5" fillId="8" borderId="10"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1" xfId="0" applyFont="1" applyFill="1" applyBorder="1" applyAlignment="1">
      <alignment horizontal="center" vertical="center"/>
    </xf>
    <xf numFmtId="0" fontId="0" fillId="0" borderId="0" xfId="0"/>
    <xf numFmtId="0" fontId="5" fillId="8" borderId="17" xfId="0" applyFont="1" applyFill="1" applyBorder="1" applyAlignment="1">
      <alignment horizontal="left" vertical="center"/>
    </xf>
    <xf numFmtId="0" fontId="5" fillId="8" borderId="11" xfId="0" applyFont="1" applyFill="1" applyBorder="1" applyAlignment="1">
      <alignment horizontal="left" vertical="center"/>
    </xf>
    <xf numFmtId="49" fontId="0" fillId="8" borderId="10" xfId="0" applyNumberFormat="1" applyFill="1" applyBorder="1" applyAlignment="1">
      <alignment horizontal="center" vertical="center"/>
    </xf>
    <xf numFmtId="0" fontId="0" fillId="8" borderId="17" xfId="0" applyFill="1" applyBorder="1" applyAlignment="1">
      <alignment horizontal="center" vertical="center"/>
    </xf>
    <xf numFmtId="0" fontId="0" fillId="8" borderId="11" xfId="0" applyFill="1" applyBorder="1" applyAlignment="1">
      <alignment horizontal="center" vertical="center"/>
    </xf>
    <xf numFmtId="0" fontId="5" fillId="8" borderId="10" xfId="0" applyFont="1" applyFill="1" applyBorder="1" applyAlignment="1">
      <alignment horizontal="left" vertical="center"/>
    </xf>
    <xf numFmtId="0" fontId="11" fillId="4" borderId="4" xfId="0" applyFont="1" applyFill="1" applyBorder="1" applyAlignment="1">
      <alignment horizontal="center"/>
    </xf>
    <xf numFmtId="49" fontId="5" fillId="8" borderId="10" xfId="0" applyNumberFormat="1" applyFont="1" applyFill="1" applyBorder="1" applyAlignment="1">
      <alignment horizontal="left" vertical="center"/>
    </xf>
    <xf numFmtId="49" fontId="0" fillId="8" borderId="10" xfId="0" applyNumberFormat="1" applyFill="1" applyBorder="1" applyAlignment="1">
      <alignment horizontal="left" vertical="center"/>
    </xf>
    <xf numFmtId="0" fontId="0" fillId="8" borderId="17" xfId="0" applyFill="1" applyBorder="1" applyAlignment="1">
      <alignment horizontal="left" vertical="center"/>
    </xf>
    <xf numFmtId="0" fontId="0" fillId="8" borderId="11" xfId="0" applyFill="1" applyBorder="1" applyAlignment="1">
      <alignment horizontal="left" vertical="center"/>
    </xf>
    <xf numFmtId="0" fontId="0" fillId="8" borderId="10" xfId="0" applyFill="1" applyBorder="1" applyAlignment="1">
      <alignment horizontal="left" vertical="center"/>
    </xf>
    <xf numFmtId="0" fontId="0" fillId="8" borderId="10" xfId="0" applyFill="1" applyBorder="1" applyAlignment="1">
      <alignment horizontal="center" vertical="center"/>
    </xf>
    <xf numFmtId="0" fontId="5" fillId="2" borderId="1" xfId="0" applyFont="1" applyFill="1" applyBorder="1" applyAlignment="1">
      <alignment horizontal="center"/>
    </xf>
    <xf numFmtId="0" fontId="0" fillId="2" borderId="1" xfId="0" applyFill="1" applyBorder="1" applyAlignment="1">
      <alignment horizontal="center"/>
    </xf>
    <xf numFmtId="0" fontId="13" fillId="0" borderId="10" xfId="2" applyFont="1" applyBorder="1" applyAlignment="1">
      <alignment horizontal="center" vertical="top" wrapText="1"/>
    </xf>
    <xf numFmtId="0" fontId="13" fillId="0" borderId="1" xfId="2" applyFont="1" applyBorder="1" applyAlignment="1">
      <alignment horizontal="center" wrapText="1"/>
    </xf>
    <xf numFmtId="0" fontId="14" fillId="0" borderId="1" xfId="3" applyFill="1" applyBorder="1" applyAlignment="1">
      <alignment horizontal="center" wrapText="1"/>
    </xf>
    <xf numFmtId="0" fontId="13" fillId="0" borderId="11" xfId="2" applyFont="1" applyBorder="1" applyAlignment="1">
      <alignment horizontal="center" wrapText="1"/>
    </xf>
    <xf numFmtId="0" fontId="13" fillId="0" borderId="12" xfId="2" applyFont="1" applyBorder="1" applyAlignment="1">
      <alignment horizontal="center" wrapText="1"/>
    </xf>
    <xf numFmtId="0" fontId="13" fillId="0" borderId="13" xfId="2" applyFont="1" applyBorder="1" applyAlignment="1">
      <alignment horizontal="center" wrapText="1"/>
    </xf>
    <xf numFmtId="0" fontId="13" fillId="2" borderId="1" xfId="2" applyFont="1" applyFill="1" applyBorder="1" applyAlignment="1">
      <alignment horizontal="center" vertical="center" wrapText="1"/>
    </xf>
    <xf numFmtId="0" fontId="1" fillId="0" borderId="1" xfId="2" applyFont="1" applyBorder="1" applyAlignment="1">
      <alignment horizontal="left" vertical="top" wrapText="1"/>
    </xf>
    <xf numFmtId="0" fontId="2" fillId="0" borderId="1" xfId="2" applyBorder="1" applyAlignment="1">
      <alignment horizontal="left" vertical="top" wrapText="1"/>
    </xf>
    <xf numFmtId="0" fontId="14" fillId="0" borderId="1" xfId="3" applyFill="1" applyBorder="1" applyAlignment="1">
      <alignment horizontal="center"/>
    </xf>
    <xf numFmtId="0" fontId="13" fillId="2" borderId="12"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4" fillId="0" borderId="12" xfId="3" applyBorder="1" applyAlignment="1">
      <alignment horizontal="center" wrapText="1"/>
    </xf>
    <xf numFmtId="0" fontId="14" fillId="0" borderId="13" xfId="3" applyBorder="1" applyAlignment="1">
      <alignment horizontal="center" wrapText="1"/>
    </xf>
    <xf numFmtId="0" fontId="13" fillId="0" borderId="1" xfId="2" applyFont="1" applyBorder="1" applyAlignment="1">
      <alignment horizontal="center" vertical="top" wrapText="1"/>
    </xf>
    <xf numFmtId="0" fontId="13" fillId="0" borderId="12" xfId="2" applyFont="1" applyBorder="1" applyAlignment="1">
      <alignment horizontal="center" vertical="top" wrapText="1"/>
    </xf>
    <xf numFmtId="0" fontId="13" fillId="0" borderId="13" xfId="2" applyFont="1" applyBorder="1" applyAlignment="1">
      <alignment horizontal="center" vertical="top" wrapText="1"/>
    </xf>
    <xf numFmtId="0" fontId="5" fillId="0" borderId="2" xfId="0" applyFont="1" applyBorder="1" applyAlignment="1">
      <alignment horizontal="left" vertical="top" wrapText="1"/>
    </xf>
  </cellXfs>
  <cellStyles count="14">
    <cellStyle name="Currency" xfId="1" builtinId="4"/>
    <cellStyle name="Currency 2" xfId="10" xr:uid="{ACF1674C-9D6D-4F5E-86CD-8ADC13559A77}"/>
    <cellStyle name="Good 2" xfId="8" xr:uid="{E3EA4A74-546D-4D4E-9B55-14F773218601}"/>
    <cellStyle name="Hyperlink" xfId="9" builtinId="8"/>
    <cellStyle name="Hyperlink 2" xfId="3" xr:uid="{2A01EA7B-DCE2-45B6-816A-285A9F2E7AEB}"/>
    <cellStyle name="Hyperlink 3" xfId="11" xr:uid="{3B82FEEC-1A8B-4AAB-8891-2D94C244AFE0}"/>
    <cellStyle name="Input 2" xfId="7" xr:uid="{B4AB0C1A-777B-4365-8099-42326CEECA1F}"/>
    <cellStyle name="Normal" xfId="0" builtinId="0"/>
    <cellStyle name="Normal 10" xfId="12" xr:uid="{040CAD37-D44C-4A0D-8D7D-21AFB7A6FA99}"/>
    <cellStyle name="Normal 13 2" xfId="13" xr:uid="{1293D0D7-FB16-470A-B45D-8D8A0706C7EA}"/>
    <cellStyle name="Normal 2" xfId="2" xr:uid="{4A89EA06-0C47-4AC6-95FA-1BA11715BD6F}"/>
    <cellStyle name="Normal 2 2" xfId="6" xr:uid="{D1D496E5-9EDC-4EDD-8867-ABDC445ADC12}"/>
    <cellStyle name="Normal 3" xfId="5" xr:uid="{96F1B247-7FE3-47FC-BF28-EC833033E522}"/>
    <cellStyle name="Percent 2" xfId="4" xr:uid="{EF9F3F41-8B22-4949-BF32-3FF9E3568B2D}"/>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Structure" Target="richData/rdrichvaluestructur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06/relationships/rdRichValue" Target="richData/rdrichvalue.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jpe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6" Type="http://schemas.openxmlformats.org/officeDocument/2006/relationships/image" Target="../media/image17.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8.png"/><Relationship Id="rId3" Type="http://schemas.openxmlformats.org/officeDocument/2006/relationships/image" Target="../media/image20.png"/><Relationship Id="rId7" Type="http://schemas.openxmlformats.org/officeDocument/2006/relationships/image" Target="../media/image24.png"/><Relationship Id="rId12" Type="http://schemas.openxmlformats.org/officeDocument/2006/relationships/image" Target="../media/image5.png"/><Relationship Id="rId2" Type="http://schemas.openxmlformats.org/officeDocument/2006/relationships/image" Target="../media/image19.png"/><Relationship Id="rId1" Type="http://schemas.openxmlformats.org/officeDocument/2006/relationships/image" Target="../media/image18.png"/><Relationship Id="rId6" Type="http://schemas.openxmlformats.org/officeDocument/2006/relationships/image" Target="../media/image23.png"/><Relationship Id="rId11" Type="http://schemas.openxmlformats.org/officeDocument/2006/relationships/image" Target="../media/image25.png"/><Relationship Id="rId5" Type="http://schemas.openxmlformats.org/officeDocument/2006/relationships/image" Target="../media/image22.png"/><Relationship Id="rId10" Type="http://schemas.openxmlformats.org/officeDocument/2006/relationships/image" Target="../media/image11.png"/><Relationship Id="rId4" Type="http://schemas.openxmlformats.org/officeDocument/2006/relationships/image" Target="../media/image21.png"/><Relationship Id="rId9" Type="http://schemas.openxmlformats.org/officeDocument/2006/relationships/image" Target="../media/image10.png"/><Relationship Id="rId1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119743</xdr:colOff>
      <xdr:row>0</xdr:row>
      <xdr:rowOff>97971</xdr:rowOff>
    </xdr:from>
    <xdr:to>
      <xdr:col>1</xdr:col>
      <xdr:colOff>919843</xdr:colOff>
      <xdr:row>4</xdr:row>
      <xdr:rowOff>98509</xdr:rowOff>
    </xdr:to>
    <xdr:pic>
      <xdr:nvPicPr>
        <xdr:cNvPr id="2" name="Picture 1" descr="University of Waterloo horizontal logo">
          <a:extLst>
            <a:ext uri="{FF2B5EF4-FFF2-40B4-BE49-F238E27FC236}">
              <a16:creationId xmlns:a16="http://schemas.microsoft.com/office/drawing/2014/main" id="{2136756B-52E7-4288-8B49-3EC4A98F3B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43" y="97971"/>
          <a:ext cx="1821180" cy="732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1</xdr:col>
      <xdr:colOff>1535114</xdr:colOff>
      <xdr:row>6</xdr:row>
      <xdr:rowOff>0</xdr:rowOff>
    </xdr:to>
    <xdr:pic>
      <xdr:nvPicPr>
        <xdr:cNvPr id="5" name="Picture 1" descr="University of Waterloo horizontal logo">
          <a:extLst>
            <a:ext uri="{FF2B5EF4-FFF2-40B4-BE49-F238E27FC236}">
              <a16:creationId xmlns:a16="http://schemas.microsoft.com/office/drawing/2014/main" id="{D3DD69F1-20A8-4815-8DE7-89502EE9C2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8100"/>
          <a:ext cx="2544764"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119743</xdr:colOff>
      <xdr:row>0</xdr:row>
      <xdr:rowOff>41942</xdr:rowOff>
    </xdr:from>
    <xdr:to>
      <xdr:col>1</xdr:col>
      <xdr:colOff>919843</xdr:colOff>
      <xdr:row>4</xdr:row>
      <xdr:rowOff>42480</xdr:rowOff>
    </xdr:to>
    <xdr:pic>
      <xdr:nvPicPr>
        <xdr:cNvPr id="2" name="Picture 1" descr="University of Waterloo horizontal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43" y="41942"/>
          <a:ext cx="1786218" cy="762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784861</xdr:colOff>
      <xdr:row>1</xdr:row>
      <xdr:rowOff>152401</xdr:rowOff>
    </xdr:from>
    <xdr:to>
      <xdr:col>1</xdr:col>
      <xdr:colOff>1905001</xdr:colOff>
      <xdr:row>1</xdr:row>
      <xdr:rowOff>1794387</xdr:rowOff>
    </xdr:to>
    <xdr:pic>
      <xdr:nvPicPr>
        <xdr:cNvPr id="2" name="Picture 1">
          <a:extLst>
            <a:ext uri="{FF2B5EF4-FFF2-40B4-BE49-F238E27FC236}">
              <a16:creationId xmlns:a16="http://schemas.microsoft.com/office/drawing/2014/main" id="{8FB13EB8-E8B8-F9BC-A7F6-1D29C5DADAE2}"/>
            </a:ext>
          </a:extLst>
        </xdr:cNvPr>
        <xdr:cNvPicPr>
          <a:picLocks noChangeAspect="1"/>
        </xdr:cNvPicPr>
      </xdr:nvPicPr>
      <xdr:blipFill>
        <a:blip xmlns:r="http://schemas.openxmlformats.org/officeDocument/2006/relationships" r:embed="rId1"/>
        <a:stretch>
          <a:fillRect/>
        </a:stretch>
      </xdr:blipFill>
      <xdr:spPr>
        <a:xfrm>
          <a:off x="784861" y="701041"/>
          <a:ext cx="1120140" cy="1641986"/>
        </a:xfrm>
        <a:prstGeom prst="rect">
          <a:avLst/>
        </a:prstGeom>
      </xdr:spPr>
    </xdr:pic>
    <xdr:clientData/>
  </xdr:twoCellAnchor>
  <xdr:twoCellAnchor editAs="oneCell">
    <xdr:from>
      <xdr:col>5</xdr:col>
      <xdr:colOff>662941</xdr:colOff>
      <xdr:row>1</xdr:row>
      <xdr:rowOff>101861</xdr:rowOff>
    </xdr:from>
    <xdr:to>
      <xdr:col>5</xdr:col>
      <xdr:colOff>2004060</xdr:colOff>
      <xdr:row>1</xdr:row>
      <xdr:rowOff>2004061</xdr:rowOff>
    </xdr:to>
    <xdr:pic>
      <xdr:nvPicPr>
        <xdr:cNvPr id="3" name="Picture 2">
          <a:extLst>
            <a:ext uri="{FF2B5EF4-FFF2-40B4-BE49-F238E27FC236}">
              <a16:creationId xmlns:a16="http://schemas.microsoft.com/office/drawing/2014/main" id="{6B9796D9-44E0-B5E7-A366-1B168EEF89C4}"/>
            </a:ext>
          </a:extLst>
        </xdr:cNvPr>
        <xdr:cNvPicPr>
          <a:picLocks noChangeAspect="1"/>
        </xdr:cNvPicPr>
      </xdr:nvPicPr>
      <xdr:blipFill>
        <a:blip xmlns:r="http://schemas.openxmlformats.org/officeDocument/2006/relationships" r:embed="rId2"/>
        <a:stretch>
          <a:fillRect/>
        </a:stretch>
      </xdr:blipFill>
      <xdr:spPr>
        <a:xfrm>
          <a:off x="3390901" y="650501"/>
          <a:ext cx="1341119" cy="1902200"/>
        </a:xfrm>
        <a:prstGeom prst="rect">
          <a:avLst/>
        </a:prstGeom>
      </xdr:spPr>
    </xdr:pic>
    <xdr:clientData/>
  </xdr:twoCellAnchor>
  <xdr:twoCellAnchor editAs="oneCell">
    <xdr:from>
      <xdr:col>9</xdr:col>
      <xdr:colOff>807721</xdr:colOff>
      <xdr:row>1</xdr:row>
      <xdr:rowOff>117101</xdr:rowOff>
    </xdr:from>
    <xdr:to>
      <xdr:col>9</xdr:col>
      <xdr:colOff>2129790</xdr:colOff>
      <xdr:row>1</xdr:row>
      <xdr:rowOff>2019301</xdr:rowOff>
    </xdr:to>
    <xdr:pic>
      <xdr:nvPicPr>
        <xdr:cNvPr id="4" name="Picture 3">
          <a:extLst>
            <a:ext uri="{FF2B5EF4-FFF2-40B4-BE49-F238E27FC236}">
              <a16:creationId xmlns:a16="http://schemas.microsoft.com/office/drawing/2014/main" id="{1B4B1385-1FE5-458A-9F26-4F06B4DA6193}"/>
            </a:ext>
          </a:extLst>
        </xdr:cNvPr>
        <xdr:cNvPicPr>
          <a:picLocks noChangeAspect="1"/>
        </xdr:cNvPicPr>
      </xdr:nvPicPr>
      <xdr:blipFill>
        <a:blip xmlns:r="http://schemas.openxmlformats.org/officeDocument/2006/relationships" r:embed="rId2"/>
        <a:stretch>
          <a:fillRect/>
        </a:stretch>
      </xdr:blipFill>
      <xdr:spPr>
        <a:xfrm>
          <a:off x="6263641" y="665741"/>
          <a:ext cx="1341119" cy="1902200"/>
        </a:xfrm>
        <a:prstGeom prst="rect">
          <a:avLst/>
        </a:prstGeom>
      </xdr:spPr>
    </xdr:pic>
    <xdr:clientData/>
  </xdr:twoCellAnchor>
  <xdr:twoCellAnchor editAs="oneCell">
    <xdr:from>
      <xdr:col>0</xdr:col>
      <xdr:colOff>99060</xdr:colOff>
      <xdr:row>13</xdr:row>
      <xdr:rowOff>320040</xdr:rowOff>
    </xdr:from>
    <xdr:to>
      <xdr:col>0</xdr:col>
      <xdr:colOff>1524000</xdr:colOff>
      <xdr:row>13</xdr:row>
      <xdr:rowOff>1630680</xdr:rowOff>
    </xdr:to>
    <xdr:pic>
      <xdr:nvPicPr>
        <xdr:cNvPr id="5" name="Picture 4" descr="Thumbnail">
          <a:extLst>
            <a:ext uri="{FF2B5EF4-FFF2-40B4-BE49-F238E27FC236}">
              <a16:creationId xmlns:a16="http://schemas.microsoft.com/office/drawing/2014/main" id="{03D72F57-8580-9D58-4F4D-118DBA5F9B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060" y="7406640"/>
          <a:ext cx="142494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144780</xdr:colOff>
      <xdr:row>14</xdr:row>
      <xdr:rowOff>457200</xdr:rowOff>
    </xdr:from>
    <xdr:to>
      <xdr:col>0</xdr:col>
      <xdr:colOff>1592580</xdr:colOff>
      <xdr:row>14</xdr:row>
      <xdr:rowOff>1001124</xdr:rowOff>
    </xdr:to>
    <xdr:pic>
      <xdr:nvPicPr>
        <xdr:cNvPr id="7" name="Picture 6">
          <a:extLst>
            <a:ext uri="{FF2B5EF4-FFF2-40B4-BE49-F238E27FC236}">
              <a16:creationId xmlns:a16="http://schemas.microsoft.com/office/drawing/2014/main" id="{FEF9FA3D-8444-B791-0A48-55E30995DEE7}"/>
            </a:ext>
          </a:extLst>
        </xdr:cNvPr>
        <xdr:cNvPicPr>
          <a:picLocks noChangeAspect="1"/>
        </xdr:cNvPicPr>
      </xdr:nvPicPr>
      <xdr:blipFill>
        <a:blip xmlns:r="http://schemas.openxmlformats.org/officeDocument/2006/relationships" r:embed="rId4"/>
        <a:stretch>
          <a:fillRect/>
        </a:stretch>
      </xdr:blipFill>
      <xdr:spPr>
        <a:xfrm>
          <a:off x="144780" y="9738360"/>
          <a:ext cx="1447800" cy="543924"/>
        </a:xfrm>
        <a:prstGeom prst="rect">
          <a:avLst/>
        </a:prstGeom>
      </xdr:spPr>
    </xdr:pic>
    <xdr:clientData/>
  </xdr:twoCellAnchor>
  <xdr:twoCellAnchor editAs="oneCell">
    <xdr:from>
      <xdr:col>0</xdr:col>
      <xdr:colOff>53340</xdr:colOff>
      <xdr:row>15</xdr:row>
      <xdr:rowOff>45720</xdr:rowOff>
    </xdr:from>
    <xdr:to>
      <xdr:col>0</xdr:col>
      <xdr:colOff>1577472</xdr:colOff>
      <xdr:row>15</xdr:row>
      <xdr:rowOff>853510</xdr:rowOff>
    </xdr:to>
    <xdr:pic>
      <xdr:nvPicPr>
        <xdr:cNvPr id="8" name="Picture 7">
          <a:extLst>
            <a:ext uri="{FF2B5EF4-FFF2-40B4-BE49-F238E27FC236}">
              <a16:creationId xmlns:a16="http://schemas.microsoft.com/office/drawing/2014/main" id="{AA83B4F4-3A44-57F1-E61F-D8872A8060FA}"/>
            </a:ext>
          </a:extLst>
        </xdr:cNvPr>
        <xdr:cNvPicPr>
          <a:picLocks noChangeAspect="1"/>
        </xdr:cNvPicPr>
      </xdr:nvPicPr>
      <xdr:blipFill>
        <a:blip xmlns:r="http://schemas.openxmlformats.org/officeDocument/2006/relationships" r:embed="rId5"/>
        <a:stretch>
          <a:fillRect/>
        </a:stretch>
      </xdr:blipFill>
      <xdr:spPr>
        <a:xfrm>
          <a:off x="53340" y="10789920"/>
          <a:ext cx="1524132" cy="807790"/>
        </a:xfrm>
        <a:prstGeom prst="rect">
          <a:avLst/>
        </a:prstGeom>
      </xdr:spPr>
    </xdr:pic>
    <xdr:clientData/>
  </xdr:twoCellAnchor>
  <xdr:twoCellAnchor editAs="oneCell">
    <xdr:from>
      <xdr:col>0</xdr:col>
      <xdr:colOff>175261</xdr:colOff>
      <xdr:row>17</xdr:row>
      <xdr:rowOff>274321</xdr:rowOff>
    </xdr:from>
    <xdr:to>
      <xdr:col>0</xdr:col>
      <xdr:colOff>1601136</xdr:colOff>
      <xdr:row>17</xdr:row>
      <xdr:rowOff>1104901</xdr:rowOff>
    </xdr:to>
    <xdr:pic>
      <xdr:nvPicPr>
        <xdr:cNvPr id="9" name="Picture 8">
          <a:extLst>
            <a:ext uri="{FF2B5EF4-FFF2-40B4-BE49-F238E27FC236}">
              <a16:creationId xmlns:a16="http://schemas.microsoft.com/office/drawing/2014/main" id="{54C6F29D-0370-8F36-A24F-13E3E6408215}"/>
            </a:ext>
          </a:extLst>
        </xdr:cNvPr>
        <xdr:cNvPicPr>
          <a:picLocks noChangeAspect="1"/>
        </xdr:cNvPicPr>
      </xdr:nvPicPr>
      <xdr:blipFill>
        <a:blip xmlns:r="http://schemas.openxmlformats.org/officeDocument/2006/relationships" r:embed="rId6"/>
        <a:stretch>
          <a:fillRect/>
        </a:stretch>
      </xdr:blipFill>
      <xdr:spPr>
        <a:xfrm>
          <a:off x="175261" y="15224761"/>
          <a:ext cx="1425875" cy="830580"/>
        </a:xfrm>
        <a:prstGeom prst="rect">
          <a:avLst/>
        </a:prstGeom>
      </xdr:spPr>
    </xdr:pic>
    <xdr:clientData/>
  </xdr:twoCellAnchor>
  <xdr:twoCellAnchor editAs="oneCell">
    <xdr:from>
      <xdr:col>0</xdr:col>
      <xdr:colOff>152401</xdr:colOff>
      <xdr:row>16</xdr:row>
      <xdr:rowOff>312421</xdr:rowOff>
    </xdr:from>
    <xdr:to>
      <xdr:col>0</xdr:col>
      <xdr:colOff>1493520</xdr:colOff>
      <xdr:row>16</xdr:row>
      <xdr:rowOff>1060624</xdr:rowOff>
    </xdr:to>
    <xdr:pic>
      <xdr:nvPicPr>
        <xdr:cNvPr id="10" name="Picture 9">
          <a:extLst>
            <a:ext uri="{FF2B5EF4-FFF2-40B4-BE49-F238E27FC236}">
              <a16:creationId xmlns:a16="http://schemas.microsoft.com/office/drawing/2014/main" id="{D7210DEA-D036-474E-722C-2502ABEB5718}"/>
            </a:ext>
          </a:extLst>
        </xdr:cNvPr>
        <xdr:cNvPicPr>
          <a:picLocks noChangeAspect="1"/>
        </xdr:cNvPicPr>
      </xdr:nvPicPr>
      <xdr:blipFill>
        <a:blip xmlns:r="http://schemas.openxmlformats.org/officeDocument/2006/relationships" r:embed="rId7"/>
        <a:stretch>
          <a:fillRect/>
        </a:stretch>
      </xdr:blipFill>
      <xdr:spPr>
        <a:xfrm>
          <a:off x="152401" y="13068301"/>
          <a:ext cx="1341119" cy="748203"/>
        </a:xfrm>
        <a:prstGeom prst="rect">
          <a:avLst/>
        </a:prstGeom>
      </xdr:spPr>
    </xdr:pic>
    <xdr:clientData/>
  </xdr:twoCellAnchor>
  <xdr:twoCellAnchor editAs="oneCell">
    <xdr:from>
      <xdr:col>0</xdr:col>
      <xdr:colOff>144780</xdr:colOff>
      <xdr:row>18</xdr:row>
      <xdr:rowOff>236220</xdr:rowOff>
    </xdr:from>
    <xdr:to>
      <xdr:col>0</xdr:col>
      <xdr:colOff>1646050</xdr:colOff>
      <xdr:row>18</xdr:row>
      <xdr:rowOff>777287</xdr:rowOff>
    </xdr:to>
    <xdr:pic>
      <xdr:nvPicPr>
        <xdr:cNvPr id="11" name="Picture 10">
          <a:extLst>
            <a:ext uri="{FF2B5EF4-FFF2-40B4-BE49-F238E27FC236}">
              <a16:creationId xmlns:a16="http://schemas.microsoft.com/office/drawing/2014/main" id="{FB12AE88-6B7C-A1B6-D583-7BD5E5A7A2F3}"/>
            </a:ext>
          </a:extLst>
        </xdr:cNvPr>
        <xdr:cNvPicPr>
          <a:picLocks noChangeAspect="1"/>
        </xdr:cNvPicPr>
      </xdr:nvPicPr>
      <xdr:blipFill>
        <a:blip xmlns:r="http://schemas.openxmlformats.org/officeDocument/2006/relationships" r:embed="rId8"/>
        <a:stretch>
          <a:fillRect/>
        </a:stretch>
      </xdr:blipFill>
      <xdr:spPr>
        <a:xfrm>
          <a:off x="144780" y="16535400"/>
          <a:ext cx="1501270" cy="541067"/>
        </a:xfrm>
        <a:prstGeom prst="rect">
          <a:avLst/>
        </a:prstGeom>
      </xdr:spPr>
    </xdr:pic>
    <xdr:clientData/>
  </xdr:twoCellAnchor>
  <xdr:twoCellAnchor editAs="oneCell">
    <xdr:from>
      <xdr:col>0</xdr:col>
      <xdr:colOff>266701</xdr:colOff>
      <xdr:row>19</xdr:row>
      <xdr:rowOff>236221</xdr:rowOff>
    </xdr:from>
    <xdr:to>
      <xdr:col>0</xdr:col>
      <xdr:colOff>1394461</xdr:colOff>
      <xdr:row>19</xdr:row>
      <xdr:rowOff>1181271</xdr:rowOff>
    </xdr:to>
    <xdr:pic>
      <xdr:nvPicPr>
        <xdr:cNvPr id="12" name="Picture 11">
          <a:extLst>
            <a:ext uri="{FF2B5EF4-FFF2-40B4-BE49-F238E27FC236}">
              <a16:creationId xmlns:a16="http://schemas.microsoft.com/office/drawing/2014/main" id="{1C4F9E21-2B52-93B5-FE38-A279CF49B48F}"/>
            </a:ext>
          </a:extLst>
        </xdr:cNvPr>
        <xdr:cNvPicPr>
          <a:picLocks noChangeAspect="1"/>
        </xdr:cNvPicPr>
      </xdr:nvPicPr>
      <xdr:blipFill>
        <a:blip xmlns:r="http://schemas.openxmlformats.org/officeDocument/2006/relationships" r:embed="rId9"/>
        <a:stretch>
          <a:fillRect/>
        </a:stretch>
      </xdr:blipFill>
      <xdr:spPr>
        <a:xfrm>
          <a:off x="266701" y="18181321"/>
          <a:ext cx="1127760" cy="945050"/>
        </a:xfrm>
        <a:prstGeom prst="rect">
          <a:avLst/>
        </a:prstGeom>
      </xdr:spPr>
    </xdr:pic>
    <xdr:clientData/>
  </xdr:twoCellAnchor>
  <xdr:twoCellAnchor editAs="oneCell">
    <xdr:from>
      <xdr:col>0</xdr:col>
      <xdr:colOff>213360</xdr:colOff>
      <xdr:row>20</xdr:row>
      <xdr:rowOff>685800</xdr:rowOff>
    </xdr:from>
    <xdr:to>
      <xdr:col>0</xdr:col>
      <xdr:colOff>1440180</xdr:colOff>
      <xdr:row>20</xdr:row>
      <xdr:rowOff>1610835</xdr:rowOff>
    </xdr:to>
    <xdr:pic>
      <xdr:nvPicPr>
        <xdr:cNvPr id="13" name="Picture 12">
          <a:extLst>
            <a:ext uri="{FF2B5EF4-FFF2-40B4-BE49-F238E27FC236}">
              <a16:creationId xmlns:a16="http://schemas.microsoft.com/office/drawing/2014/main" id="{1FD6F65A-4912-9BF8-CD7B-B7137A87C545}"/>
            </a:ext>
          </a:extLst>
        </xdr:cNvPr>
        <xdr:cNvPicPr>
          <a:picLocks noChangeAspect="1"/>
        </xdr:cNvPicPr>
      </xdr:nvPicPr>
      <xdr:blipFill>
        <a:blip xmlns:r="http://schemas.openxmlformats.org/officeDocument/2006/relationships" r:embed="rId10"/>
        <a:stretch>
          <a:fillRect/>
        </a:stretch>
      </xdr:blipFill>
      <xdr:spPr>
        <a:xfrm>
          <a:off x="213360" y="17548860"/>
          <a:ext cx="1226820" cy="925035"/>
        </a:xfrm>
        <a:prstGeom prst="rect">
          <a:avLst/>
        </a:prstGeom>
      </xdr:spPr>
    </xdr:pic>
    <xdr:clientData/>
  </xdr:twoCellAnchor>
  <xdr:twoCellAnchor editAs="oneCell">
    <xdr:from>
      <xdr:col>4</xdr:col>
      <xdr:colOff>152400</xdr:colOff>
      <xdr:row>13</xdr:row>
      <xdr:rowOff>335280</xdr:rowOff>
    </xdr:from>
    <xdr:to>
      <xdr:col>4</xdr:col>
      <xdr:colOff>1577340</xdr:colOff>
      <xdr:row>13</xdr:row>
      <xdr:rowOff>1645920</xdr:rowOff>
    </xdr:to>
    <xdr:pic>
      <xdr:nvPicPr>
        <xdr:cNvPr id="14" name="Picture 13" descr="Thumbnail">
          <a:extLst>
            <a:ext uri="{FF2B5EF4-FFF2-40B4-BE49-F238E27FC236}">
              <a16:creationId xmlns:a16="http://schemas.microsoft.com/office/drawing/2014/main" id="{2B3B28A5-45A7-44E2-8158-3CA8F53FB6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4940" y="7421880"/>
          <a:ext cx="142494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106680</xdr:colOff>
      <xdr:row>15</xdr:row>
      <xdr:rowOff>129540</xdr:rowOff>
    </xdr:from>
    <xdr:to>
      <xdr:col>4</xdr:col>
      <xdr:colOff>1668998</xdr:colOff>
      <xdr:row>15</xdr:row>
      <xdr:rowOff>939278</xdr:rowOff>
    </xdr:to>
    <xdr:pic>
      <xdr:nvPicPr>
        <xdr:cNvPr id="15" name="Picture 14">
          <a:extLst>
            <a:ext uri="{FF2B5EF4-FFF2-40B4-BE49-F238E27FC236}">
              <a16:creationId xmlns:a16="http://schemas.microsoft.com/office/drawing/2014/main" id="{43DBB3EF-756A-CB28-BEBE-844746211322}"/>
            </a:ext>
          </a:extLst>
        </xdr:cNvPr>
        <xdr:cNvPicPr>
          <a:picLocks noChangeAspect="1"/>
        </xdr:cNvPicPr>
      </xdr:nvPicPr>
      <xdr:blipFill>
        <a:blip xmlns:r="http://schemas.openxmlformats.org/officeDocument/2006/relationships" r:embed="rId11"/>
        <a:stretch>
          <a:fillRect/>
        </a:stretch>
      </xdr:blipFill>
      <xdr:spPr>
        <a:xfrm>
          <a:off x="5189220" y="11788140"/>
          <a:ext cx="1562318" cy="809738"/>
        </a:xfrm>
        <a:prstGeom prst="rect">
          <a:avLst/>
        </a:prstGeom>
      </xdr:spPr>
    </xdr:pic>
    <xdr:clientData/>
  </xdr:twoCellAnchor>
  <xdr:twoCellAnchor editAs="oneCell">
    <xdr:from>
      <xdr:col>4</xdr:col>
      <xdr:colOff>76200</xdr:colOff>
      <xdr:row>14</xdr:row>
      <xdr:rowOff>198120</xdr:rowOff>
    </xdr:from>
    <xdr:to>
      <xdr:col>4</xdr:col>
      <xdr:colOff>1667097</xdr:colOff>
      <xdr:row>14</xdr:row>
      <xdr:rowOff>1246016</xdr:rowOff>
    </xdr:to>
    <xdr:pic>
      <xdr:nvPicPr>
        <xdr:cNvPr id="16" name="Picture 15">
          <a:extLst>
            <a:ext uri="{FF2B5EF4-FFF2-40B4-BE49-F238E27FC236}">
              <a16:creationId xmlns:a16="http://schemas.microsoft.com/office/drawing/2014/main" id="{280AD786-975D-889F-EC75-C6E8274C8148}"/>
            </a:ext>
          </a:extLst>
        </xdr:cNvPr>
        <xdr:cNvPicPr>
          <a:picLocks noChangeAspect="1"/>
        </xdr:cNvPicPr>
      </xdr:nvPicPr>
      <xdr:blipFill>
        <a:blip xmlns:r="http://schemas.openxmlformats.org/officeDocument/2006/relationships" r:embed="rId12"/>
        <a:stretch>
          <a:fillRect/>
        </a:stretch>
      </xdr:blipFill>
      <xdr:spPr>
        <a:xfrm>
          <a:off x="5158740" y="10393680"/>
          <a:ext cx="1590897" cy="1047896"/>
        </a:xfrm>
        <a:prstGeom prst="rect">
          <a:avLst/>
        </a:prstGeom>
      </xdr:spPr>
    </xdr:pic>
    <xdr:clientData/>
  </xdr:twoCellAnchor>
  <xdr:twoCellAnchor editAs="oneCell">
    <xdr:from>
      <xdr:col>4</xdr:col>
      <xdr:colOff>137160</xdr:colOff>
      <xdr:row>16</xdr:row>
      <xdr:rowOff>198120</xdr:rowOff>
    </xdr:from>
    <xdr:to>
      <xdr:col>4</xdr:col>
      <xdr:colOff>1585162</xdr:colOff>
      <xdr:row>16</xdr:row>
      <xdr:rowOff>1903333</xdr:rowOff>
    </xdr:to>
    <xdr:pic>
      <xdr:nvPicPr>
        <xdr:cNvPr id="17" name="Picture 16">
          <a:extLst>
            <a:ext uri="{FF2B5EF4-FFF2-40B4-BE49-F238E27FC236}">
              <a16:creationId xmlns:a16="http://schemas.microsoft.com/office/drawing/2014/main" id="{D508AC16-99B0-EAEC-1AEC-2052426F8C1B}"/>
            </a:ext>
          </a:extLst>
        </xdr:cNvPr>
        <xdr:cNvPicPr>
          <a:picLocks noChangeAspect="1"/>
        </xdr:cNvPicPr>
      </xdr:nvPicPr>
      <xdr:blipFill>
        <a:blip xmlns:r="http://schemas.openxmlformats.org/officeDocument/2006/relationships" r:embed="rId13"/>
        <a:stretch>
          <a:fillRect/>
        </a:stretch>
      </xdr:blipFill>
      <xdr:spPr>
        <a:xfrm>
          <a:off x="5219700" y="12954000"/>
          <a:ext cx="1448002" cy="1705213"/>
        </a:xfrm>
        <a:prstGeom prst="rect">
          <a:avLst/>
        </a:prstGeom>
      </xdr:spPr>
    </xdr:pic>
    <xdr:clientData/>
  </xdr:twoCellAnchor>
  <xdr:twoCellAnchor editAs="oneCell">
    <xdr:from>
      <xdr:col>4</xdr:col>
      <xdr:colOff>259081</xdr:colOff>
      <xdr:row>18</xdr:row>
      <xdr:rowOff>220980</xdr:rowOff>
    </xdr:from>
    <xdr:to>
      <xdr:col>4</xdr:col>
      <xdr:colOff>1567435</xdr:colOff>
      <xdr:row>18</xdr:row>
      <xdr:rowOff>998220</xdr:rowOff>
    </xdr:to>
    <xdr:pic>
      <xdr:nvPicPr>
        <xdr:cNvPr id="18" name="Picture 17">
          <a:extLst>
            <a:ext uri="{FF2B5EF4-FFF2-40B4-BE49-F238E27FC236}">
              <a16:creationId xmlns:a16="http://schemas.microsoft.com/office/drawing/2014/main" id="{D2213EA0-FFDD-DA32-CD6B-A46738082AA9}"/>
            </a:ext>
          </a:extLst>
        </xdr:cNvPr>
        <xdr:cNvPicPr>
          <a:picLocks noChangeAspect="1"/>
        </xdr:cNvPicPr>
      </xdr:nvPicPr>
      <xdr:blipFill>
        <a:blip xmlns:r="http://schemas.openxmlformats.org/officeDocument/2006/relationships" r:embed="rId14"/>
        <a:stretch>
          <a:fillRect/>
        </a:stretch>
      </xdr:blipFill>
      <xdr:spPr>
        <a:xfrm>
          <a:off x="5341621" y="15171420"/>
          <a:ext cx="1308354" cy="777240"/>
        </a:xfrm>
        <a:prstGeom prst="rect">
          <a:avLst/>
        </a:prstGeom>
      </xdr:spPr>
    </xdr:pic>
    <xdr:clientData/>
  </xdr:twoCellAnchor>
  <xdr:twoCellAnchor editAs="oneCell">
    <xdr:from>
      <xdr:col>4</xdr:col>
      <xdr:colOff>160020</xdr:colOff>
      <xdr:row>19</xdr:row>
      <xdr:rowOff>152400</xdr:rowOff>
    </xdr:from>
    <xdr:to>
      <xdr:col>4</xdr:col>
      <xdr:colOff>1653669</xdr:colOff>
      <xdr:row>19</xdr:row>
      <xdr:rowOff>853501</xdr:rowOff>
    </xdr:to>
    <xdr:pic>
      <xdr:nvPicPr>
        <xdr:cNvPr id="19" name="Picture 18">
          <a:extLst>
            <a:ext uri="{FF2B5EF4-FFF2-40B4-BE49-F238E27FC236}">
              <a16:creationId xmlns:a16="http://schemas.microsoft.com/office/drawing/2014/main" id="{272FD71A-3DEB-629D-280E-ED35CC5285E0}"/>
            </a:ext>
          </a:extLst>
        </xdr:cNvPr>
        <xdr:cNvPicPr>
          <a:picLocks noChangeAspect="1"/>
        </xdr:cNvPicPr>
      </xdr:nvPicPr>
      <xdr:blipFill>
        <a:blip xmlns:r="http://schemas.openxmlformats.org/officeDocument/2006/relationships" r:embed="rId15"/>
        <a:stretch>
          <a:fillRect/>
        </a:stretch>
      </xdr:blipFill>
      <xdr:spPr>
        <a:xfrm>
          <a:off x="5242560" y="16451580"/>
          <a:ext cx="1493649" cy="701101"/>
        </a:xfrm>
        <a:prstGeom prst="rect">
          <a:avLst/>
        </a:prstGeom>
      </xdr:spPr>
    </xdr:pic>
    <xdr:clientData/>
  </xdr:twoCellAnchor>
  <xdr:twoCellAnchor editAs="oneCell">
    <xdr:from>
      <xdr:col>4</xdr:col>
      <xdr:colOff>304800</xdr:colOff>
      <xdr:row>20</xdr:row>
      <xdr:rowOff>220980</xdr:rowOff>
    </xdr:from>
    <xdr:to>
      <xdr:col>4</xdr:col>
      <xdr:colOff>1432560</xdr:colOff>
      <xdr:row>20</xdr:row>
      <xdr:rowOff>1166030</xdr:rowOff>
    </xdr:to>
    <xdr:pic>
      <xdr:nvPicPr>
        <xdr:cNvPr id="20" name="Picture 19">
          <a:extLst>
            <a:ext uri="{FF2B5EF4-FFF2-40B4-BE49-F238E27FC236}">
              <a16:creationId xmlns:a16="http://schemas.microsoft.com/office/drawing/2014/main" id="{6F04C4D7-DA68-4E59-9688-B051CB90F288}"/>
            </a:ext>
          </a:extLst>
        </xdr:cNvPr>
        <xdr:cNvPicPr>
          <a:picLocks noChangeAspect="1"/>
        </xdr:cNvPicPr>
      </xdr:nvPicPr>
      <xdr:blipFill>
        <a:blip xmlns:r="http://schemas.openxmlformats.org/officeDocument/2006/relationships" r:embed="rId9"/>
        <a:stretch>
          <a:fillRect/>
        </a:stretch>
      </xdr:blipFill>
      <xdr:spPr>
        <a:xfrm>
          <a:off x="5387340" y="18166080"/>
          <a:ext cx="1127760" cy="945050"/>
        </a:xfrm>
        <a:prstGeom prst="rect">
          <a:avLst/>
        </a:prstGeom>
      </xdr:spPr>
    </xdr:pic>
    <xdr:clientData/>
  </xdr:twoCellAnchor>
  <xdr:twoCellAnchor editAs="oneCell">
    <xdr:from>
      <xdr:col>4</xdr:col>
      <xdr:colOff>304800</xdr:colOff>
      <xdr:row>21</xdr:row>
      <xdr:rowOff>701040</xdr:rowOff>
    </xdr:from>
    <xdr:to>
      <xdr:col>4</xdr:col>
      <xdr:colOff>1531620</xdr:colOff>
      <xdr:row>21</xdr:row>
      <xdr:rowOff>1626075</xdr:rowOff>
    </xdr:to>
    <xdr:pic>
      <xdr:nvPicPr>
        <xdr:cNvPr id="21" name="Picture 20">
          <a:extLst>
            <a:ext uri="{FF2B5EF4-FFF2-40B4-BE49-F238E27FC236}">
              <a16:creationId xmlns:a16="http://schemas.microsoft.com/office/drawing/2014/main" id="{D8325746-D8AE-425F-83A8-F61C0ECA330E}"/>
            </a:ext>
          </a:extLst>
        </xdr:cNvPr>
        <xdr:cNvPicPr>
          <a:picLocks noChangeAspect="1"/>
        </xdr:cNvPicPr>
      </xdr:nvPicPr>
      <xdr:blipFill>
        <a:blip xmlns:r="http://schemas.openxmlformats.org/officeDocument/2006/relationships" r:embed="rId10"/>
        <a:stretch>
          <a:fillRect/>
        </a:stretch>
      </xdr:blipFill>
      <xdr:spPr>
        <a:xfrm>
          <a:off x="5387340" y="20116800"/>
          <a:ext cx="1226820" cy="925035"/>
        </a:xfrm>
        <a:prstGeom prst="rect">
          <a:avLst/>
        </a:prstGeom>
      </xdr:spPr>
    </xdr:pic>
    <xdr:clientData/>
  </xdr:twoCellAnchor>
  <xdr:twoCellAnchor editAs="oneCell">
    <xdr:from>
      <xdr:col>8</xdr:col>
      <xdr:colOff>129540</xdr:colOff>
      <xdr:row>13</xdr:row>
      <xdr:rowOff>312420</xdr:rowOff>
    </xdr:from>
    <xdr:to>
      <xdr:col>8</xdr:col>
      <xdr:colOff>1554480</xdr:colOff>
      <xdr:row>13</xdr:row>
      <xdr:rowOff>1623060</xdr:rowOff>
    </xdr:to>
    <xdr:pic>
      <xdr:nvPicPr>
        <xdr:cNvPr id="22" name="Picture 21" descr="Thumbnail">
          <a:extLst>
            <a:ext uri="{FF2B5EF4-FFF2-40B4-BE49-F238E27FC236}">
              <a16:creationId xmlns:a16="http://schemas.microsoft.com/office/drawing/2014/main" id="{33F6A2B3-0DA3-4B6F-AF77-70A58A8A1E2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94620" y="7399020"/>
          <a:ext cx="1424940" cy="131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38100</xdr:colOff>
      <xdr:row>15</xdr:row>
      <xdr:rowOff>99060</xdr:rowOff>
    </xdr:from>
    <xdr:to>
      <xdr:col>9</xdr:col>
      <xdr:colOff>218</xdr:colOff>
      <xdr:row>15</xdr:row>
      <xdr:rowOff>908798</xdr:rowOff>
    </xdr:to>
    <xdr:pic>
      <xdr:nvPicPr>
        <xdr:cNvPr id="23" name="Picture 22">
          <a:extLst>
            <a:ext uri="{FF2B5EF4-FFF2-40B4-BE49-F238E27FC236}">
              <a16:creationId xmlns:a16="http://schemas.microsoft.com/office/drawing/2014/main" id="{014DCE80-8A60-4DA6-9980-FA4289E25744}"/>
            </a:ext>
          </a:extLst>
        </xdr:cNvPr>
        <xdr:cNvPicPr>
          <a:picLocks noChangeAspect="1"/>
        </xdr:cNvPicPr>
      </xdr:nvPicPr>
      <xdr:blipFill>
        <a:blip xmlns:r="http://schemas.openxmlformats.org/officeDocument/2006/relationships" r:embed="rId11"/>
        <a:stretch>
          <a:fillRect/>
        </a:stretch>
      </xdr:blipFill>
      <xdr:spPr>
        <a:xfrm>
          <a:off x="10203180" y="11757660"/>
          <a:ext cx="1562318" cy="809738"/>
        </a:xfrm>
        <a:prstGeom prst="rect">
          <a:avLst/>
        </a:prstGeom>
      </xdr:spPr>
    </xdr:pic>
    <xdr:clientData/>
  </xdr:twoCellAnchor>
  <xdr:twoCellAnchor editAs="oneCell">
    <xdr:from>
      <xdr:col>8</xdr:col>
      <xdr:colOff>38100</xdr:colOff>
      <xdr:row>14</xdr:row>
      <xdr:rowOff>198120</xdr:rowOff>
    </xdr:from>
    <xdr:to>
      <xdr:col>9</xdr:col>
      <xdr:colOff>2127</xdr:colOff>
      <xdr:row>14</xdr:row>
      <xdr:rowOff>1246016</xdr:rowOff>
    </xdr:to>
    <xdr:pic>
      <xdr:nvPicPr>
        <xdr:cNvPr id="24" name="Picture 23">
          <a:extLst>
            <a:ext uri="{FF2B5EF4-FFF2-40B4-BE49-F238E27FC236}">
              <a16:creationId xmlns:a16="http://schemas.microsoft.com/office/drawing/2014/main" id="{105A0B4E-5E8B-4060-BAFA-995076F5A059}"/>
            </a:ext>
          </a:extLst>
        </xdr:cNvPr>
        <xdr:cNvPicPr>
          <a:picLocks noChangeAspect="1"/>
        </xdr:cNvPicPr>
      </xdr:nvPicPr>
      <xdr:blipFill>
        <a:blip xmlns:r="http://schemas.openxmlformats.org/officeDocument/2006/relationships" r:embed="rId12"/>
        <a:stretch>
          <a:fillRect/>
        </a:stretch>
      </xdr:blipFill>
      <xdr:spPr>
        <a:xfrm>
          <a:off x="10203180" y="10393680"/>
          <a:ext cx="1590897" cy="1047896"/>
        </a:xfrm>
        <a:prstGeom prst="rect">
          <a:avLst/>
        </a:prstGeom>
      </xdr:spPr>
    </xdr:pic>
    <xdr:clientData/>
  </xdr:twoCellAnchor>
  <xdr:twoCellAnchor editAs="oneCell">
    <xdr:from>
      <xdr:col>8</xdr:col>
      <xdr:colOff>129540</xdr:colOff>
      <xdr:row>16</xdr:row>
      <xdr:rowOff>190500</xdr:rowOff>
    </xdr:from>
    <xdr:to>
      <xdr:col>8</xdr:col>
      <xdr:colOff>1577542</xdr:colOff>
      <xdr:row>16</xdr:row>
      <xdr:rowOff>1895713</xdr:rowOff>
    </xdr:to>
    <xdr:pic>
      <xdr:nvPicPr>
        <xdr:cNvPr id="25" name="Picture 24">
          <a:extLst>
            <a:ext uri="{FF2B5EF4-FFF2-40B4-BE49-F238E27FC236}">
              <a16:creationId xmlns:a16="http://schemas.microsoft.com/office/drawing/2014/main" id="{EFF76431-139F-417B-AD39-9F35F188C8B2}"/>
            </a:ext>
          </a:extLst>
        </xdr:cNvPr>
        <xdr:cNvPicPr>
          <a:picLocks noChangeAspect="1"/>
        </xdr:cNvPicPr>
      </xdr:nvPicPr>
      <xdr:blipFill>
        <a:blip xmlns:r="http://schemas.openxmlformats.org/officeDocument/2006/relationships" r:embed="rId13"/>
        <a:stretch>
          <a:fillRect/>
        </a:stretch>
      </xdr:blipFill>
      <xdr:spPr>
        <a:xfrm>
          <a:off x="10294620" y="12946380"/>
          <a:ext cx="1448002" cy="1705213"/>
        </a:xfrm>
        <a:prstGeom prst="rect">
          <a:avLst/>
        </a:prstGeom>
      </xdr:spPr>
    </xdr:pic>
    <xdr:clientData/>
  </xdr:twoCellAnchor>
  <xdr:twoCellAnchor editAs="oneCell">
    <xdr:from>
      <xdr:col>8</xdr:col>
      <xdr:colOff>236221</xdr:colOff>
      <xdr:row>18</xdr:row>
      <xdr:rowOff>198120</xdr:rowOff>
    </xdr:from>
    <xdr:to>
      <xdr:col>8</xdr:col>
      <xdr:colOff>1544575</xdr:colOff>
      <xdr:row>18</xdr:row>
      <xdr:rowOff>975360</xdr:rowOff>
    </xdr:to>
    <xdr:pic>
      <xdr:nvPicPr>
        <xdr:cNvPr id="26" name="Picture 25">
          <a:extLst>
            <a:ext uri="{FF2B5EF4-FFF2-40B4-BE49-F238E27FC236}">
              <a16:creationId xmlns:a16="http://schemas.microsoft.com/office/drawing/2014/main" id="{D8A6AA27-2F5C-4F67-A27D-2D55C7B83FCD}"/>
            </a:ext>
          </a:extLst>
        </xdr:cNvPr>
        <xdr:cNvPicPr>
          <a:picLocks noChangeAspect="1"/>
        </xdr:cNvPicPr>
      </xdr:nvPicPr>
      <xdr:blipFill>
        <a:blip xmlns:r="http://schemas.openxmlformats.org/officeDocument/2006/relationships" r:embed="rId14"/>
        <a:stretch>
          <a:fillRect/>
        </a:stretch>
      </xdr:blipFill>
      <xdr:spPr>
        <a:xfrm>
          <a:off x="10401301" y="15148560"/>
          <a:ext cx="1308354" cy="777240"/>
        </a:xfrm>
        <a:prstGeom prst="rect">
          <a:avLst/>
        </a:prstGeom>
      </xdr:spPr>
    </xdr:pic>
    <xdr:clientData/>
  </xdr:twoCellAnchor>
  <xdr:twoCellAnchor editAs="oneCell">
    <xdr:from>
      <xdr:col>8</xdr:col>
      <xdr:colOff>137160</xdr:colOff>
      <xdr:row>19</xdr:row>
      <xdr:rowOff>129540</xdr:rowOff>
    </xdr:from>
    <xdr:to>
      <xdr:col>9</xdr:col>
      <xdr:colOff>129</xdr:colOff>
      <xdr:row>19</xdr:row>
      <xdr:rowOff>830641</xdr:rowOff>
    </xdr:to>
    <xdr:pic>
      <xdr:nvPicPr>
        <xdr:cNvPr id="27" name="Picture 26">
          <a:extLst>
            <a:ext uri="{FF2B5EF4-FFF2-40B4-BE49-F238E27FC236}">
              <a16:creationId xmlns:a16="http://schemas.microsoft.com/office/drawing/2014/main" id="{7B01753F-81C4-4FA7-8D0E-572799637A4C}"/>
            </a:ext>
          </a:extLst>
        </xdr:cNvPr>
        <xdr:cNvPicPr>
          <a:picLocks noChangeAspect="1"/>
        </xdr:cNvPicPr>
      </xdr:nvPicPr>
      <xdr:blipFill>
        <a:blip xmlns:r="http://schemas.openxmlformats.org/officeDocument/2006/relationships" r:embed="rId15"/>
        <a:stretch>
          <a:fillRect/>
        </a:stretch>
      </xdr:blipFill>
      <xdr:spPr>
        <a:xfrm>
          <a:off x="10302240" y="16428720"/>
          <a:ext cx="1493649" cy="701101"/>
        </a:xfrm>
        <a:prstGeom prst="rect">
          <a:avLst/>
        </a:prstGeom>
      </xdr:spPr>
    </xdr:pic>
    <xdr:clientData/>
  </xdr:twoCellAnchor>
  <xdr:twoCellAnchor editAs="oneCell">
    <xdr:from>
      <xdr:col>8</xdr:col>
      <xdr:colOff>281940</xdr:colOff>
      <xdr:row>20</xdr:row>
      <xdr:rowOff>198120</xdr:rowOff>
    </xdr:from>
    <xdr:to>
      <xdr:col>8</xdr:col>
      <xdr:colOff>1409700</xdr:colOff>
      <xdr:row>20</xdr:row>
      <xdr:rowOff>1143170</xdr:rowOff>
    </xdr:to>
    <xdr:pic>
      <xdr:nvPicPr>
        <xdr:cNvPr id="28" name="Picture 27">
          <a:extLst>
            <a:ext uri="{FF2B5EF4-FFF2-40B4-BE49-F238E27FC236}">
              <a16:creationId xmlns:a16="http://schemas.microsoft.com/office/drawing/2014/main" id="{93033D65-8E63-4A77-8FCD-E1EAF49E17A9}"/>
            </a:ext>
          </a:extLst>
        </xdr:cNvPr>
        <xdr:cNvPicPr>
          <a:picLocks noChangeAspect="1"/>
        </xdr:cNvPicPr>
      </xdr:nvPicPr>
      <xdr:blipFill>
        <a:blip xmlns:r="http://schemas.openxmlformats.org/officeDocument/2006/relationships" r:embed="rId9"/>
        <a:stretch>
          <a:fillRect/>
        </a:stretch>
      </xdr:blipFill>
      <xdr:spPr>
        <a:xfrm>
          <a:off x="10447020" y="18143220"/>
          <a:ext cx="1127760" cy="945050"/>
        </a:xfrm>
        <a:prstGeom prst="rect">
          <a:avLst/>
        </a:prstGeom>
      </xdr:spPr>
    </xdr:pic>
    <xdr:clientData/>
  </xdr:twoCellAnchor>
  <xdr:twoCellAnchor editAs="oneCell">
    <xdr:from>
      <xdr:col>8</xdr:col>
      <xdr:colOff>281940</xdr:colOff>
      <xdr:row>21</xdr:row>
      <xdr:rowOff>678180</xdr:rowOff>
    </xdr:from>
    <xdr:to>
      <xdr:col>8</xdr:col>
      <xdr:colOff>1508760</xdr:colOff>
      <xdr:row>21</xdr:row>
      <xdr:rowOff>1603215</xdr:rowOff>
    </xdr:to>
    <xdr:pic>
      <xdr:nvPicPr>
        <xdr:cNvPr id="29" name="Picture 28">
          <a:extLst>
            <a:ext uri="{FF2B5EF4-FFF2-40B4-BE49-F238E27FC236}">
              <a16:creationId xmlns:a16="http://schemas.microsoft.com/office/drawing/2014/main" id="{8D33618A-B63C-4FF7-8843-0024A610575A}"/>
            </a:ext>
          </a:extLst>
        </xdr:cNvPr>
        <xdr:cNvPicPr>
          <a:picLocks noChangeAspect="1"/>
        </xdr:cNvPicPr>
      </xdr:nvPicPr>
      <xdr:blipFill>
        <a:blip xmlns:r="http://schemas.openxmlformats.org/officeDocument/2006/relationships" r:embed="rId10"/>
        <a:stretch>
          <a:fillRect/>
        </a:stretch>
      </xdr:blipFill>
      <xdr:spPr>
        <a:xfrm>
          <a:off x="10447020" y="20093940"/>
          <a:ext cx="1226820" cy="925035"/>
        </a:xfrm>
        <a:prstGeom prst="rect">
          <a:avLst/>
        </a:prstGeom>
      </xdr:spPr>
    </xdr:pic>
    <xdr:clientData/>
  </xdr:twoCellAnchor>
  <xdr:twoCellAnchor editAs="oneCell">
    <xdr:from>
      <xdr:col>4</xdr:col>
      <xdr:colOff>236220</xdr:colOff>
      <xdr:row>17</xdr:row>
      <xdr:rowOff>140838</xdr:rowOff>
    </xdr:from>
    <xdr:to>
      <xdr:col>4</xdr:col>
      <xdr:colOff>1463040</xdr:colOff>
      <xdr:row>17</xdr:row>
      <xdr:rowOff>1752719</xdr:rowOff>
    </xdr:to>
    <xdr:pic>
      <xdr:nvPicPr>
        <xdr:cNvPr id="30" name="Picture 29">
          <a:extLst>
            <a:ext uri="{FF2B5EF4-FFF2-40B4-BE49-F238E27FC236}">
              <a16:creationId xmlns:a16="http://schemas.microsoft.com/office/drawing/2014/main" id="{B0BB0AA3-5984-0DE1-C87F-EF0685D41590}"/>
            </a:ext>
          </a:extLst>
        </xdr:cNvPr>
        <xdr:cNvPicPr>
          <a:picLocks noChangeAspect="1"/>
        </xdr:cNvPicPr>
      </xdr:nvPicPr>
      <xdr:blipFill>
        <a:blip xmlns:r="http://schemas.openxmlformats.org/officeDocument/2006/relationships" r:embed="rId16"/>
        <a:stretch>
          <a:fillRect/>
        </a:stretch>
      </xdr:blipFill>
      <xdr:spPr>
        <a:xfrm>
          <a:off x="5318760" y="15091278"/>
          <a:ext cx="1226820" cy="1611881"/>
        </a:xfrm>
        <a:prstGeom prst="rect">
          <a:avLst/>
        </a:prstGeom>
      </xdr:spPr>
    </xdr:pic>
    <xdr:clientData/>
  </xdr:twoCellAnchor>
  <xdr:twoCellAnchor editAs="oneCell">
    <xdr:from>
      <xdr:col>8</xdr:col>
      <xdr:colOff>281940</xdr:colOff>
      <xdr:row>17</xdr:row>
      <xdr:rowOff>137160</xdr:rowOff>
    </xdr:from>
    <xdr:to>
      <xdr:col>8</xdr:col>
      <xdr:colOff>1508760</xdr:colOff>
      <xdr:row>17</xdr:row>
      <xdr:rowOff>1749041</xdr:rowOff>
    </xdr:to>
    <xdr:pic>
      <xdr:nvPicPr>
        <xdr:cNvPr id="31" name="Picture 30">
          <a:extLst>
            <a:ext uri="{FF2B5EF4-FFF2-40B4-BE49-F238E27FC236}">
              <a16:creationId xmlns:a16="http://schemas.microsoft.com/office/drawing/2014/main" id="{58CA0EA8-D090-4BC2-A9D2-A845141DCD3A}"/>
            </a:ext>
          </a:extLst>
        </xdr:cNvPr>
        <xdr:cNvPicPr>
          <a:picLocks noChangeAspect="1"/>
        </xdr:cNvPicPr>
      </xdr:nvPicPr>
      <xdr:blipFill>
        <a:blip xmlns:r="http://schemas.openxmlformats.org/officeDocument/2006/relationships" r:embed="rId16"/>
        <a:stretch>
          <a:fillRect/>
        </a:stretch>
      </xdr:blipFill>
      <xdr:spPr>
        <a:xfrm>
          <a:off x="10447020" y="15087600"/>
          <a:ext cx="1226820" cy="16118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1234440</xdr:colOff>
      <xdr:row>1</xdr:row>
      <xdr:rowOff>65931</xdr:rowOff>
    </xdr:from>
    <xdr:to>
      <xdr:col>6</xdr:col>
      <xdr:colOff>289560</xdr:colOff>
      <xdr:row>1</xdr:row>
      <xdr:rowOff>2224709</xdr:rowOff>
    </xdr:to>
    <xdr:pic>
      <xdr:nvPicPr>
        <xdr:cNvPr id="2" name="Picture 1">
          <a:extLst>
            <a:ext uri="{FF2B5EF4-FFF2-40B4-BE49-F238E27FC236}">
              <a16:creationId xmlns:a16="http://schemas.microsoft.com/office/drawing/2014/main" id="{7351F381-68D0-1DB9-9F31-275FF9D26B39}"/>
            </a:ext>
          </a:extLst>
        </xdr:cNvPr>
        <xdr:cNvPicPr>
          <a:picLocks noChangeAspect="1"/>
        </xdr:cNvPicPr>
      </xdr:nvPicPr>
      <xdr:blipFill>
        <a:blip xmlns:r="http://schemas.openxmlformats.org/officeDocument/2006/relationships" r:embed="rId1"/>
        <a:stretch>
          <a:fillRect/>
        </a:stretch>
      </xdr:blipFill>
      <xdr:spPr>
        <a:xfrm>
          <a:off x="5669280" y="256431"/>
          <a:ext cx="1379220" cy="2158778"/>
        </a:xfrm>
        <a:prstGeom prst="rect">
          <a:avLst/>
        </a:prstGeom>
      </xdr:spPr>
    </xdr:pic>
    <xdr:clientData/>
  </xdr:twoCellAnchor>
  <xdr:twoCellAnchor editAs="oneCell">
    <xdr:from>
      <xdr:col>4</xdr:col>
      <xdr:colOff>121920</xdr:colOff>
      <xdr:row>12</xdr:row>
      <xdr:rowOff>160020</xdr:rowOff>
    </xdr:from>
    <xdr:to>
      <xdr:col>4</xdr:col>
      <xdr:colOff>1550491</xdr:colOff>
      <xdr:row>12</xdr:row>
      <xdr:rowOff>1464782</xdr:rowOff>
    </xdr:to>
    <xdr:pic>
      <xdr:nvPicPr>
        <xdr:cNvPr id="3" name="Picture 2">
          <a:extLst>
            <a:ext uri="{FF2B5EF4-FFF2-40B4-BE49-F238E27FC236}">
              <a16:creationId xmlns:a16="http://schemas.microsoft.com/office/drawing/2014/main" id="{13A2FB4E-2064-6B8F-4127-EFCA27A44D81}"/>
            </a:ext>
          </a:extLst>
        </xdr:cNvPr>
        <xdr:cNvPicPr>
          <a:picLocks noChangeAspect="1"/>
        </xdr:cNvPicPr>
      </xdr:nvPicPr>
      <xdr:blipFill>
        <a:blip xmlns:r="http://schemas.openxmlformats.org/officeDocument/2006/relationships" r:embed="rId2"/>
        <a:stretch>
          <a:fillRect/>
        </a:stretch>
      </xdr:blipFill>
      <xdr:spPr>
        <a:xfrm>
          <a:off x="6149340" y="7109460"/>
          <a:ext cx="1428571" cy="1304762"/>
        </a:xfrm>
        <a:prstGeom prst="rect">
          <a:avLst/>
        </a:prstGeom>
      </xdr:spPr>
    </xdr:pic>
    <xdr:clientData/>
  </xdr:twoCellAnchor>
  <xdr:twoCellAnchor editAs="oneCell">
    <xdr:from>
      <xdr:col>4</xdr:col>
      <xdr:colOff>167640</xdr:colOff>
      <xdr:row>14</xdr:row>
      <xdr:rowOff>274320</xdr:rowOff>
    </xdr:from>
    <xdr:to>
      <xdr:col>4</xdr:col>
      <xdr:colOff>1630807</xdr:colOff>
      <xdr:row>14</xdr:row>
      <xdr:rowOff>823008</xdr:rowOff>
    </xdr:to>
    <xdr:pic>
      <xdr:nvPicPr>
        <xdr:cNvPr id="4" name="Picture 3">
          <a:extLst>
            <a:ext uri="{FF2B5EF4-FFF2-40B4-BE49-F238E27FC236}">
              <a16:creationId xmlns:a16="http://schemas.microsoft.com/office/drawing/2014/main" id="{E6BE2E66-8725-70FB-3169-EFA4C314580B}"/>
            </a:ext>
          </a:extLst>
        </xdr:cNvPr>
        <xdr:cNvPicPr>
          <a:picLocks noChangeAspect="1"/>
        </xdr:cNvPicPr>
      </xdr:nvPicPr>
      <xdr:blipFill>
        <a:blip xmlns:r="http://schemas.openxmlformats.org/officeDocument/2006/relationships" r:embed="rId3"/>
        <a:stretch>
          <a:fillRect/>
        </a:stretch>
      </xdr:blipFill>
      <xdr:spPr>
        <a:xfrm>
          <a:off x="6195060" y="10698480"/>
          <a:ext cx="1463167" cy="548688"/>
        </a:xfrm>
        <a:prstGeom prst="rect">
          <a:avLst/>
        </a:prstGeom>
      </xdr:spPr>
    </xdr:pic>
    <xdr:clientData/>
  </xdr:twoCellAnchor>
  <xdr:twoCellAnchor editAs="oneCell">
    <xdr:from>
      <xdr:col>4</xdr:col>
      <xdr:colOff>289560</xdr:colOff>
      <xdr:row>13</xdr:row>
      <xdr:rowOff>68580</xdr:rowOff>
    </xdr:from>
    <xdr:to>
      <xdr:col>4</xdr:col>
      <xdr:colOff>1470825</xdr:colOff>
      <xdr:row>13</xdr:row>
      <xdr:rowOff>1164108</xdr:rowOff>
    </xdr:to>
    <xdr:pic>
      <xdr:nvPicPr>
        <xdr:cNvPr id="5" name="Picture 4">
          <a:extLst>
            <a:ext uri="{FF2B5EF4-FFF2-40B4-BE49-F238E27FC236}">
              <a16:creationId xmlns:a16="http://schemas.microsoft.com/office/drawing/2014/main" id="{EDE089D7-6032-444A-DAFC-6A6FD631C6D4}"/>
            </a:ext>
          </a:extLst>
        </xdr:cNvPr>
        <xdr:cNvPicPr>
          <a:picLocks noChangeAspect="1"/>
        </xdr:cNvPicPr>
      </xdr:nvPicPr>
      <xdr:blipFill>
        <a:blip xmlns:r="http://schemas.openxmlformats.org/officeDocument/2006/relationships" r:embed="rId4"/>
        <a:stretch>
          <a:fillRect/>
        </a:stretch>
      </xdr:blipFill>
      <xdr:spPr>
        <a:xfrm>
          <a:off x="6316980" y="9578340"/>
          <a:ext cx="1181265" cy="1095528"/>
        </a:xfrm>
        <a:prstGeom prst="rect">
          <a:avLst/>
        </a:prstGeom>
      </xdr:spPr>
    </xdr:pic>
    <xdr:clientData/>
  </xdr:twoCellAnchor>
  <xdr:twoCellAnchor editAs="oneCell">
    <xdr:from>
      <xdr:col>4</xdr:col>
      <xdr:colOff>83821</xdr:colOff>
      <xdr:row>15</xdr:row>
      <xdr:rowOff>350520</xdr:rowOff>
    </xdr:from>
    <xdr:to>
      <xdr:col>4</xdr:col>
      <xdr:colOff>1632769</xdr:colOff>
      <xdr:row>15</xdr:row>
      <xdr:rowOff>891540</xdr:rowOff>
    </xdr:to>
    <xdr:pic>
      <xdr:nvPicPr>
        <xdr:cNvPr id="6" name="Picture 5">
          <a:extLst>
            <a:ext uri="{FF2B5EF4-FFF2-40B4-BE49-F238E27FC236}">
              <a16:creationId xmlns:a16="http://schemas.microsoft.com/office/drawing/2014/main" id="{72C2A093-284E-58D2-45B0-DA4D481BC1EE}"/>
            </a:ext>
          </a:extLst>
        </xdr:cNvPr>
        <xdr:cNvPicPr>
          <a:picLocks noChangeAspect="1"/>
        </xdr:cNvPicPr>
      </xdr:nvPicPr>
      <xdr:blipFill>
        <a:blip xmlns:r="http://schemas.openxmlformats.org/officeDocument/2006/relationships" r:embed="rId5"/>
        <a:stretch>
          <a:fillRect/>
        </a:stretch>
      </xdr:blipFill>
      <xdr:spPr>
        <a:xfrm>
          <a:off x="6111241" y="12131040"/>
          <a:ext cx="1548948" cy="541020"/>
        </a:xfrm>
        <a:prstGeom prst="rect">
          <a:avLst/>
        </a:prstGeom>
      </xdr:spPr>
    </xdr:pic>
    <xdr:clientData/>
  </xdr:twoCellAnchor>
  <xdr:twoCellAnchor editAs="oneCell">
    <xdr:from>
      <xdr:col>4</xdr:col>
      <xdr:colOff>304800</xdr:colOff>
      <xdr:row>16</xdr:row>
      <xdr:rowOff>175260</xdr:rowOff>
    </xdr:from>
    <xdr:to>
      <xdr:col>4</xdr:col>
      <xdr:colOff>1310727</xdr:colOff>
      <xdr:row>16</xdr:row>
      <xdr:rowOff>1600323</xdr:rowOff>
    </xdr:to>
    <xdr:pic>
      <xdr:nvPicPr>
        <xdr:cNvPr id="7" name="Picture 6">
          <a:extLst>
            <a:ext uri="{FF2B5EF4-FFF2-40B4-BE49-F238E27FC236}">
              <a16:creationId xmlns:a16="http://schemas.microsoft.com/office/drawing/2014/main" id="{67446F99-E442-6E8F-685C-94C53DE06FA4}"/>
            </a:ext>
          </a:extLst>
        </xdr:cNvPr>
        <xdr:cNvPicPr>
          <a:picLocks noChangeAspect="1"/>
        </xdr:cNvPicPr>
      </xdr:nvPicPr>
      <xdr:blipFill>
        <a:blip xmlns:r="http://schemas.openxmlformats.org/officeDocument/2006/relationships" r:embed="rId6"/>
        <a:stretch>
          <a:fillRect/>
        </a:stretch>
      </xdr:blipFill>
      <xdr:spPr>
        <a:xfrm>
          <a:off x="6332220" y="13601700"/>
          <a:ext cx="1005927" cy="1425063"/>
        </a:xfrm>
        <a:prstGeom prst="rect">
          <a:avLst/>
        </a:prstGeom>
      </xdr:spPr>
    </xdr:pic>
    <xdr:clientData/>
  </xdr:twoCellAnchor>
  <xdr:twoCellAnchor editAs="oneCell">
    <xdr:from>
      <xdr:col>4</xdr:col>
      <xdr:colOff>274320</xdr:colOff>
      <xdr:row>17</xdr:row>
      <xdr:rowOff>68580</xdr:rowOff>
    </xdr:from>
    <xdr:to>
      <xdr:col>4</xdr:col>
      <xdr:colOff>1394557</xdr:colOff>
      <xdr:row>17</xdr:row>
      <xdr:rowOff>1524126</xdr:rowOff>
    </xdr:to>
    <xdr:pic>
      <xdr:nvPicPr>
        <xdr:cNvPr id="8" name="Picture 7">
          <a:extLst>
            <a:ext uri="{FF2B5EF4-FFF2-40B4-BE49-F238E27FC236}">
              <a16:creationId xmlns:a16="http://schemas.microsoft.com/office/drawing/2014/main" id="{B304EE7D-0C91-0807-A88B-EE0650B0D1FC}"/>
            </a:ext>
          </a:extLst>
        </xdr:cNvPr>
        <xdr:cNvPicPr>
          <a:picLocks noChangeAspect="1"/>
        </xdr:cNvPicPr>
      </xdr:nvPicPr>
      <xdr:blipFill>
        <a:blip xmlns:r="http://schemas.openxmlformats.org/officeDocument/2006/relationships" r:embed="rId7"/>
        <a:stretch>
          <a:fillRect/>
        </a:stretch>
      </xdr:blipFill>
      <xdr:spPr>
        <a:xfrm>
          <a:off x="6301740" y="15323820"/>
          <a:ext cx="1120237" cy="1455546"/>
        </a:xfrm>
        <a:prstGeom prst="rect">
          <a:avLst/>
        </a:prstGeom>
      </xdr:spPr>
    </xdr:pic>
    <xdr:clientData/>
  </xdr:twoCellAnchor>
  <xdr:twoCellAnchor editAs="oneCell">
    <xdr:from>
      <xdr:col>4</xdr:col>
      <xdr:colOff>266700</xdr:colOff>
      <xdr:row>18</xdr:row>
      <xdr:rowOff>106680</xdr:rowOff>
    </xdr:from>
    <xdr:to>
      <xdr:col>4</xdr:col>
      <xdr:colOff>1575054</xdr:colOff>
      <xdr:row>18</xdr:row>
      <xdr:rowOff>883920</xdr:rowOff>
    </xdr:to>
    <xdr:pic>
      <xdr:nvPicPr>
        <xdr:cNvPr id="9" name="Picture 8">
          <a:extLst>
            <a:ext uri="{FF2B5EF4-FFF2-40B4-BE49-F238E27FC236}">
              <a16:creationId xmlns:a16="http://schemas.microsoft.com/office/drawing/2014/main" id="{11461ADD-05F4-4514-A9C2-2AA201A6F9AA}"/>
            </a:ext>
          </a:extLst>
        </xdr:cNvPr>
        <xdr:cNvPicPr>
          <a:picLocks noChangeAspect="1"/>
        </xdr:cNvPicPr>
      </xdr:nvPicPr>
      <xdr:blipFill>
        <a:blip xmlns:r="http://schemas.openxmlformats.org/officeDocument/2006/relationships" r:embed="rId8"/>
        <a:stretch>
          <a:fillRect/>
        </a:stretch>
      </xdr:blipFill>
      <xdr:spPr>
        <a:xfrm>
          <a:off x="6294120" y="17007840"/>
          <a:ext cx="1308354" cy="777240"/>
        </a:xfrm>
        <a:prstGeom prst="rect">
          <a:avLst/>
        </a:prstGeom>
      </xdr:spPr>
    </xdr:pic>
    <xdr:clientData/>
  </xdr:twoCellAnchor>
  <xdr:twoCellAnchor editAs="oneCell">
    <xdr:from>
      <xdr:col>4</xdr:col>
      <xdr:colOff>342900</xdr:colOff>
      <xdr:row>19</xdr:row>
      <xdr:rowOff>137160</xdr:rowOff>
    </xdr:from>
    <xdr:to>
      <xdr:col>4</xdr:col>
      <xdr:colOff>1470660</xdr:colOff>
      <xdr:row>19</xdr:row>
      <xdr:rowOff>1082210</xdr:rowOff>
    </xdr:to>
    <xdr:pic>
      <xdr:nvPicPr>
        <xdr:cNvPr id="10" name="Picture 9">
          <a:extLst>
            <a:ext uri="{FF2B5EF4-FFF2-40B4-BE49-F238E27FC236}">
              <a16:creationId xmlns:a16="http://schemas.microsoft.com/office/drawing/2014/main" id="{FB0B7205-3172-4F2C-B454-1F2F9BBE46DA}"/>
            </a:ext>
          </a:extLst>
        </xdr:cNvPr>
        <xdr:cNvPicPr>
          <a:picLocks noChangeAspect="1"/>
        </xdr:cNvPicPr>
      </xdr:nvPicPr>
      <xdr:blipFill>
        <a:blip xmlns:r="http://schemas.openxmlformats.org/officeDocument/2006/relationships" r:embed="rId9"/>
        <a:stretch>
          <a:fillRect/>
        </a:stretch>
      </xdr:blipFill>
      <xdr:spPr>
        <a:xfrm>
          <a:off x="6370320" y="18021300"/>
          <a:ext cx="1127760" cy="945050"/>
        </a:xfrm>
        <a:prstGeom prst="rect">
          <a:avLst/>
        </a:prstGeom>
      </xdr:spPr>
    </xdr:pic>
    <xdr:clientData/>
  </xdr:twoCellAnchor>
  <xdr:twoCellAnchor editAs="oneCell">
    <xdr:from>
      <xdr:col>4</xdr:col>
      <xdr:colOff>266700</xdr:colOff>
      <xdr:row>20</xdr:row>
      <xdr:rowOff>662940</xdr:rowOff>
    </xdr:from>
    <xdr:to>
      <xdr:col>4</xdr:col>
      <xdr:colOff>1493520</xdr:colOff>
      <xdr:row>20</xdr:row>
      <xdr:rowOff>1587975</xdr:rowOff>
    </xdr:to>
    <xdr:pic>
      <xdr:nvPicPr>
        <xdr:cNvPr id="11" name="Picture 10">
          <a:extLst>
            <a:ext uri="{FF2B5EF4-FFF2-40B4-BE49-F238E27FC236}">
              <a16:creationId xmlns:a16="http://schemas.microsoft.com/office/drawing/2014/main" id="{80586B80-8F02-4850-A97F-B00BF63FB9CF}"/>
            </a:ext>
          </a:extLst>
        </xdr:cNvPr>
        <xdr:cNvPicPr>
          <a:picLocks noChangeAspect="1"/>
        </xdr:cNvPicPr>
      </xdr:nvPicPr>
      <xdr:blipFill>
        <a:blip xmlns:r="http://schemas.openxmlformats.org/officeDocument/2006/relationships" r:embed="rId10"/>
        <a:stretch>
          <a:fillRect/>
        </a:stretch>
      </xdr:blipFill>
      <xdr:spPr>
        <a:xfrm>
          <a:off x="6294120" y="19827240"/>
          <a:ext cx="1226820" cy="925035"/>
        </a:xfrm>
        <a:prstGeom prst="rect">
          <a:avLst/>
        </a:prstGeom>
      </xdr:spPr>
    </xdr:pic>
    <xdr:clientData/>
  </xdr:twoCellAnchor>
  <xdr:twoCellAnchor editAs="oneCell">
    <xdr:from>
      <xdr:col>1</xdr:col>
      <xdr:colOff>1569720</xdr:colOff>
      <xdr:row>1</xdr:row>
      <xdr:rowOff>91440</xdr:rowOff>
    </xdr:from>
    <xdr:to>
      <xdr:col>1</xdr:col>
      <xdr:colOff>2811780</xdr:colOff>
      <xdr:row>1</xdr:row>
      <xdr:rowOff>2044472</xdr:rowOff>
    </xdr:to>
    <xdr:pic>
      <xdr:nvPicPr>
        <xdr:cNvPr id="12" name="Picture 11">
          <a:extLst>
            <a:ext uri="{FF2B5EF4-FFF2-40B4-BE49-F238E27FC236}">
              <a16:creationId xmlns:a16="http://schemas.microsoft.com/office/drawing/2014/main" id="{57B6D634-4799-C24F-39E8-D118B9799389}"/>
            </a:ext>
          </a:extLst>
        </xdr:cNvPr>
        <xdr:cNvPicPr>
          <a:picLocks noChangeAspect="1"/>
        </xdr:cNvPicPr>
      </xdr:nvPicPr>
      <xdr:blipFill>
        <a:blip xmlns:r="http://schemas.openxmlformats.org/officeDocument/2006/relationships" r:embed="rId11"/>
        <a:stretch>
          <a:fillRect/>
        </a:stretch>
      </xdr:blipFill>
      <xdr:spPr>
        <a:xfrm>
          <a:off x="2194560" y="281940"/>
          <a:ext cx="1242060" cy="1953032"/>
        </a:xfrm>
        <a:prstGeom prst="rect">
          <a:avLst/>
        </a:prstGeom>
      </xdr:spPr>
    </xdr:pic>
    <xdr:clientData/>
  </xdr:twoCellAnchor>
  <xdr:twoCellAnchor editAs="oneCell">
    <xdr:from>
      <xdr:col>0</xdr:col>
      <xdr:colOff>220980</xdr:colOff>
      <xdr:row>12</xdr:row>
      <xdr:rowOff>190500</xdr:rowOff>
    </xdr:from>
    <xdr:to>
      <xdr:col>0</xdr:col>
      <xdr:colOff>1649551</xdr:colOff>
      <xdr:row>12</xdr:row>
      <xdr:rowOff>1495262</xdr:rowOff>
    </xdr:to>
    <xdr:pic>
      <xdr:nvPicPr>
        <xdr:cNvPr id="13" name="Picture 12">
          <a:extLst>
            <a:ext uri="{FF2B5EF4-FFF2-40B4-BE49-F238E27FC236}">
              <a16:creationId xmlns:a16="http://schemas.microsoft.com/office/drawing/2014/main" id="{2B13AFB6-F4C2-4BDD-854C-2EE246BD0971}"/>
            </a:ext>
          </a:extLst>
        </xdr:cNvPr>
        <xdr:cNvPicPr>
          <a:picLocks noChangeAspect="1"/>
        </xdr:cNvPicPr>
      </xdr:nvPicPr>
      <xdr:blipFill>
        <a:blip xmlns:r="http://schemas.openxmlformats.org/officeDocument/2006/relationships" r:embed="rId2"/>
        <a:stretch>
          <a:fillRect/>
        </a:stretch>
      </xdr:blipFill>
      <xdr:spPr>
        <a:xfrm>
          <a:off x="220980" y="7139940"/>
          <a:ext cx="1428571" cy="1304762"/>
        </a:xfrm>
        <a:prstGeom prst="rect">
          <a:avLst/>
        </a:prstGeom>
      </xdr:spPr>
    </xdr:pic>
    <xdr:clientData/>
  </xdr:twoCellAnchor>
  <xdr:twoCellAnchor editAs="oneCell">
    <xdr:from>
      <xdr:col>0</xdr:col>
      <xdr:colOff>205740</xdr:colOff>
      <xdr:row>13</xdr:row>
      <xdr:rowOff>220980</xdr:rowOff>
    </xdr:from>
    <xdr:to>
      <xdr:col>0</xdr:col>
      <xdr:colOff>1653540</xdr:colOff>
      <xdr:row>13</xdr:row>
      <xdr:rowOff>764904</xdr:rowOff>
    </xdr:to>
    <xdr:pic>
      <xdr:nvPicPr>
        <xdr:cNvPr id="14" name="Picture 13">
          <a:extLst>
            <a:ext uri="{FF2B5EF4-FFF2-40B4-BE49-F238E27FC236}">
              <a16:creationId xmlns:a16="http://schemas.microsoft.com/office/drawing/2014/main" id="{6CD79BDA-F10A-4C4A-ACFD-7703768257EA}"/>
            </a:ext>
          </a:extLst>
        </xdr:cNvPr>
        <xdr:cNvPicPr>
          <a:picLocks noChangeAspect="1"/>
        </xdr:cNvPicPr>
      </xdr:nvPicPr>
      <xdr:blipFill>
        <a:blip xmlns:r="http://schemas.openxmlformats.org/officeDocument/2006/relationships" r:embed="rId12"/>
        <a:stretch>
          <a:fillRect/>
        </a:stretch>
      </xdr:blipFill>
      <xdr:spPr>
        <a:xfrm>
          <a:off x="205740" y="9730740"/>
          <a:ext cx="1447800" cy="543924"/>
        </a:xfrm>
        <a:prstGeom prst="rect">
          <a:avLst/>
        </a:prstGeom>
      </xdr:spPr>
    </xdr:pic>
    <xdr:clientData/>
  </xdr:twoCellAnchor>
  <xdr:twoCellAnchor editAs="oneCell">
    <xdr:from>
      <xdr:col>0</xdr:col>
      <xdr:colOff>281940</xdr:colOff>
      <xdr:row>17</xdr:row>
      <xdr:rowOff>236220</xdr:rowOff>
    </xdr:from>
    <xdr:to>
      <xdr:col>0</xdr:col>
      <xdr:colOff>1508760</xdr:colOff>
      <xdr:row>17</xdr:row>
      <xdr:rowOff>1161255</xdr:rowOff>
    </xdr:to>
    <xdr:pic>
      <xdr:nvPicPr>
        <xdr:cNvPr id="15" name="Picture 14">
          <a:extLst>
            <a:ext uri="{FF2B5EF4-FFF2-40B4-BE49-F238E27FC236}">
              <a16:creationId xmlns:a16="http://schemas.microsoft.com/office/drawing/2014/main" id="{B5653B88-0FAD-4527-9AA6-996152199035}"/>
            </a:ext>
          </a:extLst>
        </xdr:cNvPr>
        <xdr:cNvPicPr>
          <a:picLocks noChangeAspect="1"/>
        </xdr:cNvPicPr>
      </xdr:nvPicPr>
      <xdr:blipFill>
        <a:blip xmlns:r="http://schemas.openxmlformats.org/officeDocument/2006/relationships" r:embed="rId10"/>
        <a:stretch>
          <a:fillRect/>
        </a:stretch>
      </xdr:blipFill>
      <xdr:spPr>
        <a:xfrm>
          <a:off x="281940" y="17137380"/>
          <a:ext cx="1226820" cy="925035"/>
        </a:xfrm>
        <a:prstGeom prst="rect">
          <a:avLst/>
        </a:prstGeom>
      </xdr:spPr>
    </xdr:pic>
    <xdr:clientData/>
  </xdr:twoCellAnchor>
  <xdr:twoCellAnchor editAs="oneCell">
    <xdr:from>
      <xdr:col>0</xdr:col>
      <xdr:colOff>320040</xdr:colOff>
      <xdr:row>16</xdr:row>
      <xdr:rowOff>289560</xdr:rowOff>
    </xdr:from>
    <xdr:to>
      <xdr:col>0</xdr:col>
      <xdr:colOff>1447800</xdr:colOff>
      <xdr:row>16</xdr:row>
      <xdr:rowOff>1234610</xdr:rowOff>
    </xdr:to>
    <xdr:pic>
      <xdr:nvPicPr>
        <xdr:cNvPr id="16" name="Picture 15">
          <a:extLst>
            <a:ext uri="{FF2B5EF4-FFF2-40B4-BE49-F238E27FC236}">
              <a16:creationId xmlns:a16="http://schemas.microsoft.com/office/drawing/2014/main" id="{0E6B11A9-6BFC-4E32-9287-6F9C6E0FD742}"/>
            </a:ext>
          </a:extLst>
        </xdr:cNvPr>
        <xdr:cNvPicPr>
          <a:picLocks noChangeAspect="1"/>
        </xdr:cNvPicPr>
      </xdr:nvPicPr>
      <xdr:blipFill>
        <a:blip xmlns:r="http://schemas.openxmlformats.org/officeDocument/2006/relationships" r:embed="rId9"/>
        <a:stretch>
          <a:fillRect/>
        </a:stretch>
      </xdr:blipFill>
      <xdr:spPr>
        <a:xfrm>
          <a:off x="320040" y="15544800"/>
          <a:ext cx="1127760" cy="945050"/>
        </a:xfrm>
        <a:prstGeom prst="rect">
          <a:avLst/>
        </a:prstGeom>
      </xdr:spPr>
    </xdr:pic>
    <xdr:clientData/>
  </xdr:twoCellAnchor>
  <xdr:twoCellAnchor editAs="oneCell">
    <xdr:from>
      <xdr:col>0</xdr:col>
      <xdr:colOff>259081</xdr:colOff>
      <xdr:row>15</xdr:row>
      <xdr:rowOff>441960</xdr:rowOff>
    </xdr:from>
    <xdr:to>
      <xdr:col>0</xdr:col>
      <xdr:colOff>1600200</xdr:colOff>
      <xdr:row>15</xdr:row>
      <xdr:rowOff>1190163</xdr:rowOff>
    </xdr:to>
    <xdr:pic>
      <xdr:nvPicPr>
        <xdr:cNvPr id="18" name="Picture 17">
          <a:extLst>
            <a:ext uri="{FF2B5EF4-FFF2-40B4-BE49-F238E27FC236}">
              <a16:creationId xmlns:a16="http://schemas.microsoft.com/office/drawing/2014/main" id="{957BBC0C-16A1-4386-AB41-CFB9A360E67C}"/>
            </a:ext>
          </a:extLst>
        </xdr:cNvPr>
        <xdr:cNvPicPr>
          <a:picLocks noChangeAspect="1"/>
        </xdr:cNvPicPr>
      </xdr:nvPicPr>
      <xdr:blipFill>
        <a:blip xmlns:r="http://schemas.openxmlformats.org/officeDocument/2006/relationships" r:embed="rId13"/>
        <a:stretch>
          <a:fillRect/>
        </a:stretch>
      </xdr:blipFill>
      <xdr:spPr>
        <a:xfrm>
          <a:off x="259081" y="12222480"/>
          <a:ext cx="1341119" cy="748203"/>
        </a:xfrm>
        <a:prstGeom prst="rect">
          <a:avLst/>
        </a:prstGeom>
      </xdr:spPr>
    </xdr:pic>
    <xdr:clientData/>
  </xdr:twoCellAnchor>
  <xdr:twoCellAnchor editAs="oneCell">
    <xdr:from>
      <xdr:col>0</xdr:col>
      <xdr:colOff>289560</xdr:colOff>
      <xdr:row>14</xdr:row>
      <xdr:rowOff>220979</xdr:rowOff>
    </xdr:from>
    <xdr:to>
      <xdr:col>1</xdr:col>
      <xdr:colOff>130</xdr:colOff>
      <xdr:row>14</xdr:row>
      <xdr:rowOff>762046</xdr:rowOff>
    </xdr:to>
    <xdr:pic>
      <xdr:nvPicPr>
        <xdr:cNvPr id="19" name="Picture 18">
          <a:extLst>
            <a:ext uri="{FF2B5EF4-FFF2-40B4-BE49-F238E27FC236}">
              <a16:creationId xmlns:a16="http://schemas.microsoft.com/office/drawing/2014/main" id="{EE1427A7-4015-4EDA-8423-92D3821D592A}"/>
            </a:ext>
          </a:extLst>
        </xdr:cNvPr>
        <xdr:cNvPicPr>
          <a:picLocks noChangeAspect="1"/>
        </xdr:cNvPicPr>
      </xdr:nvPicPr>
      <xdr:blipFill>
        <a:blip xmlns:r="http://schemas.openxmlformats.org/officeDocument/2006/relationships" r:embed="rId14"/>
        <a:stretch>
          <a:fillRect/>
        </a:stretch>
      </xdr:blipFill>
      <xdr:spPr>
        <a:xfrm>
          <a:off x="289560" y="10904219"/>
          <a:ext cx="1501270" cy="5410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aren Kalra" id="{2DB686AD-C4F5-4F35-AFEB-F35F102F4426}" userId="S::Karen.Kalra@ricoh.ca::8fe0ab57-7e60-4eb5-8f86-6c4e54a569bb"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49" dT="2024-03-07T17:32:28.91" personId="{2DB686AD-C4F5-4F35-AFEB-F35F102F4426}" id="{D5A1DDD2-0DB3-4817-87CF-D2A50F75D6E3}">
    <text xml:space="preserve">Please validate the data </text>
  </threadedComment>
  <threadedComment ref="E414" dT="2024-03-07T17:40:09.06" personId="{2DB686AD-C4F5-4F35-AFEB-F35F102F4426}" id="{E0F410F7-98E1-4C00-80AA-E38C31CF0C41}">
    <text>Please Validate</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hyperlink" Target="https://assets.ctfassets.net/j2jqn9lauv41/5izBYKDj5ZJETqUO4IYwAE/2588ae0e3fef8e6ca2ba2413a8e2c306/IM_C_Series_Brochure_CA_EN.pdf" TargetMode="External"/><Relationship Id="rId2" Type="http://schemas.openxmlformats.org/officeDocument/2006/relationships/hyperlink" Target="https://assets.ctfassets.net/j2jqn9lauv41/5izBYKDj5ZJETqUO4IYwAE/2588ae0e3fef8e6ca2ba2413a8e2c306/IM_C_Series_Brochure_CA_EN.pdf" TargetMode="External"/><Relationship Id="rId1" Type="http://schemas.openxmlformats.org/officeDocument/2006/relationships/hyperlink" Target="https://www.ricoh.ca/-/media/Ricoh/Sites/CA/PDFs/Brochures/imc400f.pdf" TargetMode="External"/><Relationship Id="rId5" Type="http://schemas.openxmlformats.org/officeDocument/2006/relationships/drawing" Target="../drawings/drawing4.xm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icoh-usa.com/-/media/Ricoh/Common/PDFs/Brochures/im-25000-3500-4000-5000-6000-spec-sheet.pdf" TargetMode="External"/><Relationship Id="rId1" Type="http://schemas.openxmlformats.org/officeDocument/2006/relationships/hyperlink" Target="https://www.ricoh.ca/en/products/pd/equipment/printers-and-copiers/multifunction-printers-copiers/im-550f-black-and-white-laser-multifunction-printer/_/R-418458"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79726-F5B6-4C98-9FC7-CB95E4823714}">
  <dimension ref="A3:M85"/>
  <sheetViews>
    <sheetView workbookViewId="0">
      <selection activeCell="C7" sqref="C7"/>
    </sheetView>
  </sheetViews>
  <sheetFormatPr baseColWidth="10" defaultColWidth="8.83203125" defaultRowHeight="15"/>
  <cols>
    <col min="1" max="1" width="24.33203125" bestFit="1" customWidth="1"/>
    <col min="2" max="2" width="32.6640625" bestFit="1" customWidth="1"/>
    <col min="3" max="5" width="21.33203125" customWidth="1"/>
    <col min="6" max="6" width="21.33203125" bestFit="1" customWidth="1"/>
    <col min="7" max="7" width="22" customWidth="1"/>
    <col min="8" max="8" width="32.6640625" bestFit="1" customWidth="1"/>
    <col min="9" max="9" width="21.33203125" customWidth="1"/>
    <col min="10" max="10" width="32.33203125" bestFit="1" customWidth="1"/>
    <col min="11" max="11" width="32.33203125" customWidth="1"/>
    <col min="12" max="12" width="24.33203125" customWidth="1"/>
    <col min="13" max="13" width="30.6640625" customWidth="1"/>
  </cols>
  <sheetData>
    <row r="3" spans="1:13">
      <c r="A3" s="259" t="s">
        <v>0</v>
      </c>
      <c r="B3" s="260"/>
      <c r="C3" s="260"/>
      <c r="D3" s="260"/>
      <c r="E3" s="260"/>
      <c r="F3" s="260"/>
    </row>
    <row r="4" spans="1:13">
      <c r="A4" s="5" t="s">
        <v>1</v>
      </c>
      <c r="B4" s="5" t="s">
        <v>2</v>
      </c>
      <c r="C4" s="5" t="s">
        <v>3</v>
      </c>
      <c r="D4" s="5" t="s">
        <v>4</v>
      </c>
      <c r="E4" s="5" t="s">
        <v>5</v>
      </c>
      <c r="F4" s="5" t="s">
        <v>6</v>
      </c>
      <c r="H4" s="261" t="s">
        <v>7</v>
      </c>
      <c r="I4" s="262"/>
      <c r="J4" s="262"/>
      <c r="L4" s="261" t="s">
        <v>8</v>
      </c>
      <c r="M4" s="262"/>
    </row>
    <row r="5" spans="1:13">
      <c r="A5" s="36" t="s">
        <v>9</v>
      </c>
      <c r="B5" s="15" t="s">
        <v>10</v>
      </c>
      <c r="C5" s="15">
        <v>0</v>
      </c>
      <c r="D5" s="15"/>
      <c r="E5" s="15"/>
      <c r="F5" s="15"/>
      <c r="H5" s="4" t="s">
        <v>1</v>
      </c>
      <c r="I5" s="4" t="s">
        <v>11</v>
      </c>
      <c r="J5" s="4" t="s">
        <v>12</v>
      </c>
      <c r="K5" s="4"/>
      <c r="L5" s="4" t="s">
        <v>1</v>
      </c>
      <c r="M5" s="4" t="s">
        <v>2</v>
      </c>
    </row>
    <row r="6" spans="1:13">
      <c r="A6" s="7" t="s">
        <v>13</v>
      </c>
      <c r="B6" s="7" t="s">
        <v>14</v>
      </c>
      <c r="C6" s="12">
        <v>25</v>
      </c>
      <c r="D6" s="13">
        <v>9.9000000000000008E-3</v>
      </c>
      <c r="E6" s="14" t="s">
        <v>10</v>
      </c>
      <c r="F6" s="8">
        <v>4.07</v>
      </c>
      <c r="H6" s="4" t="s">
        <v>15</v>
      </c>
      <c r="I6" s="4" t="s">
        <v>16</v>
      </c>
      <c r="J6" t="e">
        <f>VLOOKUP(I6,$B$6:$F$85,5,FALSE)</f>
        <v>#N/A</v>
      </c>
      <c r="L6" t="str" cm="1">
        <f t="array" ref="L6:L15">_xlfn.UNIQUE(A5:A85)</f>
        <v>Select One</v>
      </c>
      <c r="M6" t="e" cm="1" vm="1">
        <f t="array" ref="M6">_xlfn._xlws.FILTER(B6:B85,A6:A85=H6)</f>
        <v>#VALUE!</v>
      </c>
    </row>
    <row r="7" spans="1:13">
      <c r="A7" s="7" t="s">
        <v>13</v>
      </c>
      <c r="B7" s="7" t="s">
        <v>17</v>
      </c>
      <c r="C7" s="7"/>
      <c r="D7" s="7"/>
      <c r="E7" s="7"/>
      <c r="F7" s="8">
        <v>2.44</v>
      </c>
      <c r="H7" t="str">
        <f>H6</f>
        <v>IM C4500</v>
      </c>
      <c r="I7" s="4" t="s">
        <v>18</v>
      </c>
      <c r="J7">
        <f>VLOOKUP(I7,$B$6:$F$85,5,FALSE)</f>
        <v>2.31</v>
      </c>
      <c r="L7" t="str">
        <v>IM 350F</v>
      </c>
    </row>
    <row r="8" spans="1:13">
      <c r="A8" s="7" t="s">
        <v>13</v>
      </c>
      <c r="B8" s="7" t="s">
        <v>19</v>
      </c>
      <c r="C8" s="7"/>
      <c r="D8" s="7"/>
      <c r="E8" s="7"/>
      <c r="F8" s="8">
        <v>4.09</v>
      </c>
      <c r="H8" t="str">
        <f>H7</f>
        <v>IM C4500</v>
      </c>
      <c r="I8" s="4" t="s">
        <v>20</v>
      </c>
      <c r="J8">
        <f>VLOOKUP(I8,$B$6:$F$85,5,FALSE)</f>
        <v>2.69</v>
      </c>
      <c r="L8" t="str">
        <v>IM 550F</v>
      </c>
    </row>
    <row r="9" spans="1:13">
      <c r="A9" s="7" t="s">
        <v>21</v>
      </c>
      <c r="B9" s="7" t="s">
        <v>22</v>
      </c>
      <c r="C9" s="12">
        <v>30</v>
      </c>
      <c r="D9" s="13">
        <v>7.6E-3</v>
      </c>
      <c r="E9" s="14" t="s">
        <v>10</v>
      </c>
      <c r="F9" s="8">
        <v>2.29</v>
      </c>
      <c r="H9" t="str">
        <f>H8</f>
        <v>IM C4500</v>
      </c>
      <c r="I9" s="4" t="s">
        <v>23</v>
      </c>
      <c r="J9">
        <f>VLOOKUP(I9,$B$6:$F$85,5,FALSE)</f>
        <v>4.1900000000000004</v>
      </c>
      <c r="L9" t="str">
        <v>IM 5000</v>
      </c>
    </row>
    <row r="10" spans="1:13">
      <c r="A10" s="7" t="s">
        <v>21</v>
      </c>
      <c r="B10" s="7" t="s">
        <v>24</v>
      </c>
      <c r="C10" s="7"/>
      <c r="D10" s="7"/>
      <c r="E10" s="7"/>
      <c r="F10" s="8">
        <v>4.01</v>
      </c>
      <c r="H10" t="str">
        <f>H9</f>
        <v>IM C4500</v>
      </c>
      <c r="I10" s="4" t="s">
        <v>24</v>
      </c>
      <c r="J10">
        <f>VLOOKUP(I10,$B$6:$F$85,5,FALSE)</f>
        <v>4.01</v>
      </c>
      <c r="L10" t="str">
        <v>IM 6000</v>
      </c>
    </row>
    <row r="11" spans="1:13">
      <c r="A11" s="7" t="s">
        <v>21</v>
      </c>
      <c r="B11" s="7" t="s">
        <v>18</v>
      </c>
      <c r="C11" s="7"/>
      <c r="D11" s="7"/>
      <c r="E11" s="7"/>
      <c r="F11" s="8">
        <v>2.31</v>
      </c>
      <c r="L11" t="str">
        <v>IM C300F</v>
      </c>
    </row>
    <row r="12" spans="1:13">
      <c r="A12" s="7" t="s">
        <v>21</v>
      </c>
      <c r="B12" s="7" t="s">
        <v>20</v>
      </c>
      <c r="C12" s="7"/>
      <c r="D12" s="7"/>
      <c r="E12" s="7"/>
      <c r="F12" s="8">
        <v>2.69</v>
      </c>
      <c r="L12" t="str">
        <v>IM C400F</v>
      </c>
    </row>
    <row r="13" spans="1:13">
      <c r="A13" s="7" t="s">
        <v>21</v>
      </c>
      <c r="B13" s="7" t="s">
        <v>19</v>
      </c>
      <c r="C13" s="7"/>
      <c r="D13" s="7"/>
      <c r="E13" s="7"/>
      <c r="F13" s="8">
        <v>4.09</v>
      </c>
      <c r="L13" t="str">
        <v>IM C3010</v>
      </c>
    </row>
    <row r="14" spans="1:13">
      <c r="A14" s="7" t="s">
        <v>25</v>
      </c>
      <c r="B14" s="10" t="s">
        <v>26</v>
      </c>
      <c r="C14" s="12">
        <v>65</v>
      </c>
      <c r="D14" s="13">
        <v>4.7000000000000002E-3</v>
      </c>
      <c r="E14" s="14" t="s">
        <v>10</v>
      </c>
      <c r="F14" s="8">
        <v>0</v>
      </c>
      <c r="L14" t="str">
        <v>IM C4510</v>
      </c>
    </row>
    <row r="15" spans="1:13">
      <c r="A15" s="7" t="s">
        <v>25</v>
      </c>
      <c r="B15" s="7" t="s">
        <v>27</v>
      </c>
      <c r="C15" s="7"/>
      <c r="D15" s="7"/>
      <c r="E15" s="7"/>
      <c r="F15" s="8">
        <v>13.96</v>
      </c>
      <c r="L15" t="str">
        <v>IM C6010</v>
      </c>
    </row>
    <row r="16" spans="1:13">
      <c r="A16" s="7" t="s">
        <v>25</v>
      </c>
      <c r="B16" s="7" t="s">
        <v>28</v>
      </c>
      <c r="C16" s="7"/>
      <c r="D16" s="7"/>
      <c r="E16" s="7"/>
      <c r="F16" s="8">
        <v>13.96</v>
      </c>
    </row>
    <row r="17" spans="1:11">
      <c r="A17" s="7" t="s">
        <v>25</v>
      </c>
      <c r="B17" s="7" t="s">
        <v>23</v>
      </c>
      <c r="C17" s="7"/>
      <c r="D17" s="7"/>
      <c r="E17" s="7"/>
      <c r="F17" s="8">
        <v>4.1900000000000004</v>
      </c>
      <c r="H17" s="1"/>
      <c r="I17" s="1"/>
      <c r="J17" s="1"/>
      <c r="K17" s="1"/>
    </row>
    <row r="18" spans="1:11">
      <c r="A18" s="7" t="s">
        <v>25</v>
      </c>
      <c r="B18" s="7" t="s">
        <v>29</v>
      </c>
      <c r="C18" s="7"/>
      <c r="D18" s="7"/>
      <c r="E18" s="7"/>
      <c r="F18" s="8">
        <v>9.43</v>
      </c>
      <c r="H18" s="37"/>
      <c r="I18" s="2"/>
      <c r="J18" s="3"/>
      <c r="K18" s="3"/>
    </row>
    <row r="19" spans="1:11" ht="14" customHeight="1">
      <c r="A19" s="7" t="s">
        <v>25</v>
      </c>
      <c r="B19" s="7" t="s">
        <v>30</v>
      </c>
      <c r="C19" s="7"/>
      <c r="D19" s="7"/>
      <c r="E19" s="7"/>
      <c r="F19" s="8">
        <v>30.12</v>
      </c>
      <c r="H19" s="1"/>
      <c r="I19" s="2"/>
      <c r="J19" s="3"/>
      <c r="K19" s="3"/>
    </row>
    <row r="20" spans="1:11">
      <c r="A20" s="7" t="s">
        <v>25</v>
      </c>
      <c r="B20" s="7" t="s">
        <v>31</v>
      </c>
      <c r="C20" s="7"/>
      <c r="D20" s="7"/>
      <c r="E20" s="7"/>
      <c r="F20" s="8">
        <v>0</v>
      </c>
      <c r="H20" s="1"/>
      <c r="I20" s="2"/>
      <c r="J20" s="3"/>
      <c r="K20" s="3"/>
    </row>
    <row r="21" spans="1:11">
      <c r="A21" s="7" t="s">
        <v>25</v>
      </c>
      <c r="B21" s="7" t="s">
        <v>32</v>
      </c>
      <c r="C21" s="7"/>
      <c r="D21" s="7"/>
      <c r="E21" s="7"/>
      <c r="F21" s="8">
        <v>4.22</v>
      </c>
      <c r="H21" s="1"/>
      <c r="I21" s="2"/>
      <c r="J21" s="3"/>
      <c r="K21" s="3"/>
    </row>
    <row r="22" spans="1:11">
      <c r="A22" s="7" t="s">
        <v>25</v>
      </c>
      <c r="B22" s="7" t="s">
        <v>33</v>
      </c>
      <c r="C22" s="7"/>
      <c r="D22" s="7"/>
      <c r="E22" s="7"/>
      <c r="F22" s="8">
        <v>3.45</v>
      </c>
      <c r="H22" s="1"/>
      <c r="I22" s="2"/>
      <c r="J22" s="3"/>
      <c r="K22" s="3"/>
    </row>
    <row r="23" spans="1:11">
      <c r="A23" s="29" t="s">
        <v>34</v>
      </c>
      <c r="B23" s="29" t="s">
        <v>35</v>
      </c>
      <c r="C23" s="30">
        <v>110.25</v>
      </c>
      <c r="D23" s="31">
        <v>4.7000000000000002E-3</v>
      </c>
      <c r="E23" s="29" t="s">
        <v>10</v>
      </c>
      <c r="F23" s="32">
        <v>0</v>
      </c>
      <c r="H23" s="1"/>
      <c r="I23" s="2"/>
      <c r="J23" s="3"/>
      <c r="K23" s="3"/>
    </row>
    <row r="24" spans="1:11">
      <c r="A24" s="7" t="s">
        <v>34</v>
      </c>
      <c r="B24" s="7" t="s">
        <v>36</v>
      </c>
      <c r="E24" s="12"/>
      <c r="F24" s="8">
        <v>13.96</v>
      </c>
      <c r="H24" s="1"/>
      <c r="I24" s="2"/>
      <c r="J24" s="3"/>
      <c r="K24" s="3"/>
    </row>
    <row r="25" spans="1:11">
      <c r="A25" s="7" t="s">
        <v>34</v>
      </c>
      <c r="B25" s="7" t="s">
        <v>37</v>
      </c>
      <c r="C25" s="7"/>
      <c r="D25" s="7"/>
      <c r="E25" s="7"/>
      <c r="F25" s="8">
        <v>13.96</v>
      </c>
      <c r="H25" s="1"/>
      <c r="I25" s="2"/>
      <c r="J25" s="3"/>
      <c r="K25" s="3"/>
    </row>
    <row r="26" spans="1:11">
      <c r="A26" s="7" t="s">
        <v>34</v>
      </c>
      <c r="B26" s="7" t="s">
        <v>23</v>
      </c>
      <c r="C26" s="7"/>
      <c r="D26" s="7"/>
      <c r="E26" s="7"/>
      <c r="F26" s="8">
        <v>4.1900000000000004</v>
      </c>
      <c r="H26" s="1"/>
      <c r="I26" s="2"/>
      <c r="J26" s="3"/>
      <c r="K26" s="3"/>
    </row>
    <row r="27" spans="1:11">
      <c r="A27" s="7" t="s">
        <v>34</v>
      </c>
      <c r="B27" s="7" t="s">
        <v>38</v>
      </c>
      <c r="C27" s="7"/>
      <c r="D27" s="7"/>
      <c r="E27" s="7"/>
      <c r="F27" s="8">
        <v>4.22</v>
      </c>
      <c r="H27" s="1"/>
      <c r="I27" s="2"/>
      <c r="J27" s="3"/>
      <c r="K27" s="3"/>
    </row>
    <row r="28" spans="1:11">
      <c r="A28" s="7" t="s">
        <v>34</v>
      </c>
      <c r="B28" s="7" t="s">
        <v>39</v>
      </c>
      <c r="C28" s="7"/>
      <c r="D28" s="7"/>
      <c r="E28" s="7"/>
      <c r="F28" s="8">
        <v>30.12</v>
      </c>
      <c r="H28" s="1"/>
      <c r="I28" s="2"/>
      <c r="J28" s="3"/>
      <c r="K28" s="3"/>
    </row>
    <row r="29" spans="1:11">
      <c r="A29" s="7" t="s">
        <v>34</v>
      </c>
      <c r="B29" s="7" t="s">
        <v>31</v>
      </c>
      <c r="C29" s="7"/>
      <c r="D29" s="7"/>
      <c r="E29" s="7"/>
      <c r="F29" s="8">
        <v>0</v>
      </c>
    </row>
    <row r="30" spans="1:11">
      <c r="A30" s="7" t="s">
        <v>34</v>
      </c>
      <c r="B30" s="7" t="s">
        <v>33</v>
      </c>
      <c r="C30" s="7"/>
      <c r="D30" s="7"/>
      <c r="E30" s="7"/>
      <c r="F30" s="8">
        <v>3.45</v>
      </c>
    </row>
    <row r="31" spans="1:11">
      <c r="A31" s="7" t="s">
        <v>34</v>
      </c>
      <c r="B31" s="7" t="s">
        <v>32</v>
      </c>
      <c r="C31" s="7"/>
      <c r="D31" s="7"/>
      <c r="E31" s="7"/>
      <c r="F31" s="8">
        <v>4.22</v>
      </c>
    </row>
    <row r="32" spans="1:11">
      <c r="A32" s="7" t="s">
        <v>40</v>
      </c>
      <c r="B32" s="9" t="s">
        <v>41</v>
      </c>
      <c r="C32" s="12">
        <v>35</v>
      </c>
      <c r="D32" s="13">
        <v>9.9000000000000008E-3</v>
      </c>
      <c r="E32" s="13">
        <v>5.2999999999999999E-2</v>
      </c>
      <c r="F32" s="8">
        <v>2.82</v>
      </c>
    </row>
    <row r="33" spans="1:6" ht="17.75" customHeight="1">
      <c r="A33" s="7" t="s">
        <v>40</v>
      </c>
      <c r="B33" s="7" t="s">
        <v>42</v>
      </c>
      <c r="F33" s="8">
        <v>2.16</v>
      </c>
    </row>
    <row r="34" spans="1:6">
      <c r="A34" s="7" t="s">
        <v>40</v>
      </c>
      <c r="B34" s="7" t="s">
        <v>43</v>
      </c>
      <c r="C34" s="7"/>
      <c r="D34" s="7"/>
      <c r="E34" s="7"/>
      <c r="F34" s="8">
        <v>3.07</v>
      </c>
    </row>
    <row r="35" spans="1:6">
      <c r="A35" s="7" t="s">
        <v>40</v>
      </c>
      <c r="B35" s="7" t="s">
        <v>44</v>
      </c>
      <c r="C35" s="7"/>
      <c r="D35" s="7"/>
      <c r="E35" s="7"/>
      <c r="F35" s="8">
        <v>2.92</v>
      </c>
    </row>
    <row r="36" spans="1:6">
      <c r="A36" s="7" t="s">
        <v>40</v>
      </c>
      <c r="B36" s="7" t="s">
        <v>45</v>
      </c>
      <c r="C36" s="7"/>
      <c r="D36" s="7"/>
      <c r="E36" s="7"/>
      <c r="F36" s="8">
        <v>3.25</v>
      </c>
    </row>
    <row r="37" spans="1:6">
      <c r="A37" s="7" t="s">
        <v>40</v>
      </c>
      <c r="B37" s="7" t="s">
        <v>46</v>
      </c>
      <c r="C37" s="7"/>
      <c r="D37" s="7"/>
      <c r="E37" s="7"/>
      <c r="F37" s="8">
        <v>4.09</v>
      </c>
    </row>
    <row r="38" spans="1:6">
      <c r="A38" s="7" t="s">
        <v>40</v>
      </c>
      <c r="B38" s="7" t="s">
        <v>47</v>
      </c>
      <c r="C38" s="7"/>
      <c r="D38" s="7"/>
      <c r="E38" s="7"/>
      <c r="F38" s="8">
        <v>0.28999999999999998</v>
      </c>
    </row>
    <row r="39" spans="1:6">
      <c r="A39" s="7" t="s">
        <v>40</v>
      </c>
      <c r="B39" s="7" t="s">
        <v>48</v>
      </c>
      <c r="C39" s="7"/>
      <c r="D39" s="7"/>
      <c r="E39" s="7"/>
      <c r="F39" s="8">
        <v>3.37</v>
      </c>
    </row>
    <row r="40" spans="1:6">
      <c r="A40" s="7" t="s">
        <v>49</v>
      </c>
      <c r="B40" s="7" t="s">
        <v>42</v>
      </c>
      <c r="C40" s="12">
        <v>37</v>
      </c>
      <c r="D40" s="13">
        <v>7.6E-3</v>
      </c>
      <c r="E40" s="13">
        <v>0.05</v>
      </c>
      <c r="F40" s="8">
        <v>2.16</v>
      </c>
    </row>
    <row r="41" spans="1:6">
      <c r="A41" s="7" t="s">
        <v>49</v>
      </c>
      <c r="B41" s="7" t="s">
        <v>43</v>
      </c>
      <c r="C41" s="7"/>
      <c r="D41" s="7"/>
      <c r="E41" s="7"/>
      <c r="F41" s="8">
        <v>3.07</v>
      </c>
    </row>
    <row r="42" spans="1:6">
      <c r="A42" s="7" t="s">
        <v>49</v>
      </c>
      <c r="B42" s="7" t="s">
        <v>50</v>
      </c>
      <c r="C42" s="7"/>
      <c r="D42" s="7"/>
      <c r="E42" s="7"/>
      <c r="F42" s="8">
        <v>2.92</v>
      </c>
    </row>
    <row r="43" spans="1:6">
      <c r="A43" s="7" t="s">
        <v>49</v>
      </c>
      <c r="B43" s="7" t="s">
        <v>19</v>
      </c>
      <c r="C43" s="7"/>
      <c r="D43" s="7"/>
      <c r="E43" s="7"/>
      <c r="F43" s="8">
        <v>4.09</v>
      </c>
    </row>
    <row r="44" spans="1:6">
      <c r="A44" s="7" t="s">
        <v>49</v>
      </c>
      <c r="B44" s="7" t="s">
        <v>47</v>
      </c>
      <c r="C44" s="7"/>
      <c r="D44" s="7"/>
      <c r="E44" s="7"/>
      <c r="F44" s="8">
        <v>0.28999999999999998</v>
      </c>
    </row>
    <row r="45" spans="1:6">
      <c r="A45" s="7" t="s">
        <v>49</v>
      </c>
      <c r="B45" s="7" t="s">
        <v>51</v>
      </c>
      <c r="C45" s="7"/>
      <c r="D45" s="7"/>
      <c r="E45" s="7"/>
      <c r="F45" s="8">
        <v>3.37</v>
      </c>
    </row>
    <row r="46" spans="1:6">
      <c r="A46" s="7" t="s">
        <v>49</v>
      </c>
      <c r="B46" s="11" t="s">
        <v>52</v>
      </c>
      <c r="C46" s="11"/>
      <c r="D46" s="11"/>
      <c r="E46" s="11"/>
      <c r="F46" s="8">
        <v>5.3</v>
      </c>
    </row>
    <row r="47" spans="1:6" ht="16">
      <c r="A47" s="7" t="s">
        <v>53</v>
      </c>
      <c r="B47" s="6" t="s">
        <v>54</v>
      </c>
      <c r="C47" s="12">
        <v>60</v>
      </c>
      <c r="D47" s="13">
        <v>5.0000000000000001E-3</v>
      </c>
      <c r="E47" s="13">
        <v>4.4999999999999998E-2</v>
      </c>
      <c r="F47" s="8">
        <v>0</v>
      </c>
    </row>
    <row r="48" spans="1:6" ht="16">
      <c r="A48" s="7" t="s">
        <v>53</v>
      </c>
      <c r="B48" s="6" t="s">
        <v>55</v>
      </c>
      <c r="C48" s="6"/>
      <c r="D48" s="6"/>
      <c r="E48" s="6"/>
      <c r="F48" s="8">
        <v>13.96</v>
      </c>
    </row>
    <row r="49" spans="1:6" ht="16">
      <c r="A49" s="7" t="s">
        <v>53</v>
      </c>
      <c r="B49" s="6" t="s">
        <v>56</v>
      </c>
      <c r="C49" s="6"/>
      <c r="D49" s="6"/>
      <c r="E49" s="6"/>
      <c r="F49" s="8">
        <v>9.82</v>
      </c>
    </row>
    <row r="50" spans="1:6" ht="16">
      <c r="A50" s="7" t="s">
        <v>53</v>
      </c>
      <c r="B50" s="6" t="s">
        <v>57</v>
      </c>
      <c r="C50" s="11"/>
      <c r="D50" s="11"/>
      <c r="E50" s="11"/>
      <c r="F50" s="8">
        <v>30.12</v>
      </c>
    </row>
    <row r="51" spans="1:6" ht="16">
      <c r="A51" s="7" t="s">
        <v>53</v>
      </c>
      <c r="B51" s="6" t="s">
        <v>58</v>
      </c>
      <c r="C51" s="11"/>
      <c r="D51" s="11"/>
      <c r="E51" s="11"/>
      <c r="F51" s="8">
        <v>13.97</v>
      </c>
    </row>
    <row r="52" spans="1:6">
      <c r="A52" s="7" t="s">
        <v>53</v>
      </c>
      <c r="B52" s="11" t="s">
        <v>31</v>
      </c>
      <c r="C52" s="11"/>
      <c r="D52" s="11"/>
      <c r="E52" s="11"/>
      <c r="F52" s="8">
        <v>4.13</v>
      </c>
    </row>
    <row r="53" spans="1:6" ht="16">
      <c r="A53" s="7" t="s">
        <v>53</v>
      </c>
      <c r="B53" s="6" t="s">
        <v>59</v>
      </c>
      <c r="C53" s="11"/>
      <c r="D53" s="11"/>
      <c r="E53" s="11"/>
      <c r="F53" s="8">
        <v>4.1900000000000004</v>
      </c>
    </row>
    <row r="54" spans="1:6">
      <c r="A54" s="7" t="s">
        <v>53</v>
      </c>
      <c r="B54" s="11" t="s">
        <v>60</v>
      </c>
      <c r="C54" s="11"/>
      <c r="D54" s="11"/>
      <c r="E54" s="11"/>
      <c r="F54" s="8">
        <v>78.67</v>
      </c>
    </row>
    <row r="55" spans="1:6" ht="14" customHeight="1">
      <c r="A55" s="7" t="s">
        <v>53</v>
      </c>
      <c r="B55" s="6" t="s">
        <v>61</v>
      </c>
      <c r="C55" s="11"/>
      <c r="D55" s="11"/>
      <c r="E55" s="11"/>
      <c r="F55" s="8">
        <v>3.37</v>
      </c>
    </row>
    <row r="56" spans="1:6" ht="14" customHeight="1">
      <c r="A56" s="7" t="s">
        <v>53</v>
      </c>
      <c r="B56" s="11" t="s">
        <v>52</v>
      </c>
      <c r="C56" s="11"/>
      <c r="D56" s="11"/>
      <c r="E56" s="11"/>
      <c r="F56" s="8">
        <v>5.3</v>
      </c>
    </row>
    <row r="57" spans="1:6" ht="14" customHeight="1">
      <c r="A57" s="7" t="s">
        <v>53</v>
      </c>
      <c r="B57" s="6" t="s">
        <v>62</v>
      </c>
      <c r="C57" s="11"/>
      <c r="D57" s="11"/>
      <c r="E57" s="11"/>
      <c r="F57" s="8">
        <v>0.82</v>
      </c>
    </row>
    <row r="58" spans="1:6" ht="14" customHeight="1">
      <c r="A58" s="7" t="s">
        <v>53</v>
      </c>
      <c r="B58" s="7" t="s">
        <v>33</v>
      </c>
      <c r="C58" s="7"/>
      <c r="D58" s="7"/>
      <c r="E58" s="7"/>
      <c r="F58" s="8">
        <v>3.45</v>
      </c>
    </row>
    <row r="59" spans="1:6" ht="16">
      <c r="A59" s="7" t="s">
        <v>53</v>
      </c>
      <c r="B59" s="6" t="s">
        <v>63</v>
      </c>
      <c r="C59" s="11"/>
      <c r="D59" s="11"/>
      <c r="E59" s="11"/>
      <c r="F59" s="8">
        <v>4.22</v>
      </c>
    </row>
    <row r="60" spans="1:6" ht="16">
      <c r="A60" s="19" t="s">
        <v>64</v>
      </c>
      <c r="B60" s="20" t="s">
        <v>54</v>
      </c>
      <c r="C60" s="21">
        <v>70</v>
      </c>
      <c r="D60" s="22">
        <v>4.4999999999999997E-3</v>
      </c>
      <c r="E60" s="22">
        <v>3.5999999999999997E-2</v>
      </c>
      <c r="F60" s="23">
        <v>0</v>
      </c>
    </row>
    <row r="61" spans="1:6" ht="16">
      <c r="A61" s="19" t="s">
        <v>64</v>
      </c>
      <c r="B61" s="20" t="s">
        <v>55</v>
      </c>
      <c r="C61" s="24"/>
      <c r="D61" s="24"/>
      <c r="E61" s="24"/>
      <c r="F61" s="23">
        <v>13.96</v>
      </c>
    </row>
    <row r="62" spans="1:6" ht="16">
      <c r="A62" s="19" t="s">
        <v>64</v>
      </c>
      <c r="B62" s="20" t="s">
        <v>58</v>
      </c>
      <c r="C62" s="24"/>
      <c r="D62" s="24"/>
      <c r="E62" s="24"/>
      <c r="F62" s="23">
        <v>13.96</v>
      </c>
    </row>
    <row r="63" spans="1:6">
      <c r="A63" s="19" t="s">
        <v>64</v>
      </c>
      <c r="B63" s="24" t="s">
        <v>56</v>
      </c>
      <c r="C63" s="24"/>
      <c r="D63" s="24"/>
      <c r="E63" s="24"/>
      <c r="F63" s="23">
        <v>9.82</v>
      </c>
    </row>
    <row r="64" spans="1:6" ht="16">
      <c r="A64" s="25" t="s">
        <v>64</v>
      </c>
      <c r="B64" s="26" t="s">
        <v>57</v>
      </c>
      <c r="C64" s="27"/>
      <c r="D64" s="27"/>
      <c r="E64" s="27"/>
      <c r="F64" s="28">
        <v>30.12</v>
      </c>
    </row>
    <row r="65" spans="1:6">
      <c r="A65" s="25" t="s">
        <v>64</v>
      </c>
      <c r="B65" s="27" t="s">
        <v>31</v>
      </c>
      <c r="C65" s="27"/>
      <c r="D65" s="27"/>
      <c r="E65" s="27"/>
      <c r="F65" s="28">
        <v>4.13</v>
      </c>
    </row>
    <row r="66" spans="1:6" ht="16">
      <c r="A66" s="19" t="s">
        <v>64</v>
      </c>
      <c r="B66" s="20" t="s">
        <v>59</v>
      </c>
      <c r="C66" s="24"/>
      <c r="D66" s="24"/>
      <c r="E66" s="24"/>
      <c r="F66" s="23">
        <v>4.1900000000000004</v>
      </c>
    </row>
    <row r="67" spans="1:6" ht="16">
      <c r="A67" s="25" t="s">
        <v>64</v>
      </c>
      <c r="B67" s="26" t="s">
        <v>65</v>
      </c>
      <c r="C67" s="27"/>
      <c r="D67" s="27"/>
      <c r="E67" s="27"/>
      <c r="F67" s="28">
        <v>78.67</v>
      </c>
    </row>
    <row r="68" spans="1:6" ht="16">
      <c r="A68" s="19" t="s">
        <v>64</v>
      </c>
      <c r="B68" s="20" t="s">
        <v>61</v>
      </c>
      <c r="C68" s="24"/>
      <c r="D68" s="24"/>
      <c r="E68" s="24"/>
      <c r="F68" s="23">
        <v>3.37</v>
      </c>
    </row>
    <row r="69" spans="1:6">
      <c r="A69" s="25" t="s">
        <v>64</v>
      </c>
      <c r="B69" s="27" t="s">
        <v>52</v>
      </c>
      <c r="C69" s="27"/>
      <c r="D69" s="27"/>
      <c r="E69" s="27"/>
      <c r="F69" s="28">
        <v>5.3</v>
      </c>
    </row>
    <row r="70" spans="1:6" ht="16">
      <c r="A70" s="25" t="s">
        <v>64</v>
      </c>
      <c r="B70" s="26" t="s">
        <v>66</v>
      </c>
      <c r="C70" s="27"/>
      <c r="D70" s="27"/>
      <c r="E70" s="27"/>
      <c r="F70" s="28">
        <v>0.82</v>
      </c>
    </row>
    <row r="71" spans="1:6">
      <c r="A71" s="19" t="s">
        <v>64</v>
      </c>
      <c r="B71" s="19" t="s">
        <v>33</v>
      </c>
      <c r="C71" s="19"/>
      <c r="D71" s="19"/>
      <c r="E71" s="19"/>
      <c r="F71" s="23">
        <v>3.45</v>
      </c>
    </row>
    <row r="72" spans="1:6" ht="16">
      <c r="A72" s="19" t="s">
        <v>64</v>
      </c>
      <c r="B72" s="20" t="s">
        <v>63</v>
      </c>
      <c r="C72" s="24"/>
      <c r="D72" s="24"/>
      <c r="E72" s="24"/>
      <c r="F72" s="23">
        <v>4.22</v>
      </c>
    </row>
    <row r="73" spans="1:6" ht="16">
      <c r="A73" s="7" t="s">
        <v>67</v>
      </c>
      <c r="B73" s="6" t="s">
        <v>54</v>
      </c>
      <c r="C73" s="12">
        <v>114.39</v>
      </c>
      <c r="D73" s="13">
        <v>4.4999999999999997E-3</v>
      </c>
      <c r="E73" s="13">
        <v>3.5999999999999997E-2</v>
      </c>
      <c r="F73" s="8">
        <v>0</v>
      </c>
    </row>
    <row r="74" spans="1:6" ht="16">
      <c r="A74" s="7" t="s">
        <v>67</v>
      </c>
      <c r="B74" s="6" t="s">
        <v>55</v>
      </c>
      <c r="C74" s="11"/>
      <c r="D74" s="11"/>
      <c r="E74" s="11"/>
      <c r="F74" s="8">
        <v>13.96</v>
      </c>
    </row>
    <row r="75" spans="1:6" ht="16">
      <c r="A75" s="7" t="s">
        <v>67</v>
      </c>
      <c r="B75" s="6" t="s">
        <v>58</v>
      </c>
      <c r="C75" s="11"/>
      <c r="D75" s="11"/>
      <c r="E75" s="11"/>
      <c r="F75" s="8">
        <v>13.96</v>
      </c>
    </row>
    <row r="76" spans="1:6" ht="16">
      <c r="A76" s="7" t="s">
        <v>67</v>
      </c>
      <c r="B76" s="6" t="s">
        <v>57</v>
      </c>
      <c r="C76" s="11"/>
      <c r="D76" s="11"/>
      <c r="E76" s="11"/>
      <c r="F76" s="8">
        <v>30.12</v>
      </c>
    </row>
    <row r="77" spans="1:6">
      <c r="A77" s="7" t="s">
        <v>67</v>
      </c>
      <c r="B77" s="11" t="s">
        <v>68</v>
      </c>
      <c r="C77" s="11"/>
      <c r="D77" s="11"/>
      <c r="E77" s="11"/>
      <c r="F77" s="8">
        <v>0</v>
      </c>
    </row>
    <row r="78" spans="1:6" ht="16">
      <c r="A78" s="7" t="s">
        <v>67</v>
      </c>
      <c r="B78" s="6" t="s">
        <v>59</v>
      </c>
      <c r="C78" s="11"/>
      <c r="D78" s="11"/>
      <c r="E78" s="11"/>
      <c r="F78" s="8">
        <v>4.1900000000000004</v>
      </c>
    </row>
    <row r="79" spans="1:6" ht="17" customHeight="1">
      <c r="A79" s="7" t="s">
        <v>67</v>
      </c>
      <c r="B79" s="6" t="s">
        <v>65</v>
      </c>
      <c r="C79" s="11"/>
      <c r="D79" s="11"/>
      <c r="E79" s="11"/>
      <c r="F79" s="8">
        <v>78.67</v>
      </c>
    </row>
    <row r="80" spans="1:6" ht="16">
      <c r="A80" s="7" t="s">
        <v>67</v>
      </c>
      <c r="B80" s="6" t="s">
        <v>61</v>
      </c>
      <c r="C80" s="11"/>
      <c r="D80" s="11"/>
      <c r="E80" s="11"/>
      <c r="F80" s="8">
        <v>3.37</v>
      </c>
    </row>
    <row r="81" spans="1:6">
      <c r="A81" s="7" t="s">
        <v>67</v>
      </c>
      <c r="B81" s="11" t="s">
        <v>69</v>
      </c>
      <c r="C81" s="11"/>
      <c r="D81" s="11"/>
      <c r="E81" s="11"/>
      <c r="F81" s="8">
        <v>1.21</v>
      </c>
    </row>
    <row r="82" spans="1:6">
      <c r="A82" s="7" t="s">
        <v>67</v>
      </c>
      <c r="B82" s="7" t="s">
        <v>33</v>
      </c>
      <c r="C82" s="7"/>
      <c r="D82" s="7"/>
      <c r="E82" s="7"/>
      <c r="F82" s="8">
        <v>3.45</v>
      </c>
    </row>
    <row r="83" spans="1:6">
      <c r="A83" s="7" t="s">
        <v>67</v>
      </c>
      <c r="B83" s="11" t="s">
        <v>52</v>
      </c>
      <c r="C83" s="11"/>
      <c r="D83" s="11"/>
      <c r="E83" s="11"/>
      <c r="F83" s="8">
        <v>5.3</v>
      </c>
    </row>
    <row r="84" spans="1:6" ht="16">
      <c r="A84" s="7" t="s">
        <v>67</v>
      </c>
      <c r="B84" s="6" t="s">
        <v>66</v>
      </c>
      <c r="C84" s="11"/>
      <c r="D84" s="11"/>
      <c r="E84" s="11"/>
      <c r="F84" s="8">
        <v>0.82</v>
      </c>
    </row>
    <row r="85" spans="1:6" ht="16">
      <c r="A85" s="7" t="s">
        <v>67</v>
      </c>
      <c r="B85" s="6" t="s">
        <v>63</v>
      </c>
      <c r="C85" s="11"/>
      <c r="D85" s="11"/>
      <c r="E85" s="11"/>
      <c r="F85" s="8">
        <v>4.22</v>
      </c>
    </row>
  </sheetData>
  <mergeCells count="3">
    <mergeCell ref="A3:F3"/>
    <mergeCell ref="H4:J4"/>
    <mergeCell ref="L4:M4"/>
  </mergeCells>
  <dataValidations count="2">
    <dataValidation type="list" allowBlank="1" showInputMessage="1" showErrorMessage="1" sqref="I6:I10" xr:uid="{0B45D4F1-7143-48C5-A1DF-1E0AF8A5EA10}">
      <formula1>$M$6:$M$9</formula1>
    </dataValidation>
    <dataValidation type="list" allowBlank="1" showInputMessage="1" showErrorMessage="1" sqref="H6" xr:uid="{E5C6B150-88B3-417E-9447-4353BA438519}">
      <formula1>$L$6:$L$14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F0F7-47D7-4F63-8A0A-493103F10B0A}">
  <dimension ref="A1:AX137"/>
  <sheetViews>
    <sheetView topLeftCell="I1" zoomScale="85" zoomScaleNormal="85" workbookViewId="0">
      <selection activeCell="J24" sqref="J24"/>
    </sheetView>
  </sheetViews>
  <sheetFormatPr baseColWidth="10" defaultColWidth="8.83203125" defaultRowHeight="15"/>
  <cols>
    <col min="1" max="1" width="14.83203125" customWidth="1"/>
    <col min="2" max="2" width="26.6640625" customWidth="1"/>
    <col min="3" max="3" width="14.33203125" customWidth="1"/>
    <col min="4" max="4" width="23.6640625" customWidth="1"/>
    <col min="5" max="5" width="27.83203125" customWidth="1"/>
    <col min="6" max="6" width="17.5" customWidth="1"/>
    <col min="7" max="8" width="13.5" customWidth="1"/>
    <col min="9" max="9" width="24" customWidth="1"/>
    <col min="10" max="10" width="27.83203125" customWidth="1"/>
    <col min="11" max="11" width="25.5" customWidth="1"/>
    <col min="12" max="12" width="25.6640625" customWidth="1"/>
    <col min="13" max="13" width="20.5" customWidth="1"/>
    <col min="14" max="14" width="18.33203125" customWidth="1"/>
    <col min="15" max="15" width="16" customWidth="1"/>
    <col min="16" max="16" width="19.33203125" customWidth="1"/>
    <col min="17" max="17" width="23.5" customWidth="1"/>
    <col min="18" max="18" width="19.6640625" customWidth="1"/>
    <col min="19" max="19" width="12.5" style="18" customWidth="1"/>
    <col min="20" max="20" width="26.1640625" customWidth="1"/>
    <col min="21" max="21" width="26.1640625" hidden="1" customWidth="1"/>
    <col min="22" max="24" width="26.83203125" hidden="1" customWidth="1"/>
    <col min="25" max="25" width="14.6640625" hidden="1" customWidth="1"/>
    <col min="26" max="50" width="4.33203125" hidden="1" customWidth="1"/>
    <col min="51" max="52" width="8.83203125" customWidth="1"/>
  </cols>
  <sheetData>
    <row r="1" spans="1:19">
      <c r="A1" s="73"/>
      <c r="B1" s="74"/>
      <c r="C1" s="74"/>
      <c r="D1" s="74"/>
      <c r="E1" s="74"/>
      <c r="F1" s="74"/>
      <c r="G1" s="74"/>
      <c r="H1" s="74"/>
      <c r="I1" s="74"/>
      <c r="J1" s="74"/>
      <c r="K1" s="74"/>
      <c r="L1" s="74"/>
      <c r="M1" s="74"/>
      <c r="N1" s="74"/>
      <c r="O1" s="74"/>
      <c r="P1" s="74"/>
      <c r="Q1" s="74"/>
      <c r="R1" s="74"/>
      <c r="S1" s="74"/>
    </row>
    <row r="2" spans="1:19">
      <c r="A2" s="73"/>
      <c r="B2" s="74"/>
      <c r="C2" s="74"/>
      <c r="D2" s="74"/>
      <c r="E2" s="74"/>
      <c r="F2" s="74"/>
      <c r="G2" s="74"/>
      <c r="H2" s="74"/>
      <c r="I2" s="74"/>
      <c r="J2" s="74"/>
      <c r="K2" s="74"/>
      <c r="L2" s="74"/>
      <c r="M2" s="74"/>
      <c r="N2" s="74"/>
      <c r="O2" s="74"/>
      <c r="P2" s="74"/>
      <c r="Q2" s="74"/>
      <c r="R2" s="74"/>
      <c r="S2" s="74"/>
    </row>
    <row r="3" spans="1:19">
      <c r="A3" s="73"/>
      <c r="B3" s="74"/>
      <c r="C3" s="74"/>
      <c r="D3" s="74"/>
      <c r="E3" s="74"/>
      <c r="F3" s="74"/>
      <c r="G3" s="74"/>
      <c r="H3" s="74"/>
      <c r="I3" s="74"/>
      <c r="J3" s="74"/>
      <c r="K3" s="74"/>
      <c r="L3" s="74"/>
      <c r="M3" s="74"/>
      <c r="N3" s="74"/>
      <c r="O3" s="74"/>
      <c r="P3" s="74"/>
      <c r="Q3" s="74"/>
      <c r="R3" s="74"/>
      <c r="S3" s="74"/>
    </row>
    <row r="4" spans="1:19">
      <c r="A4" s="73"/>
      <c r="B4" s="74"/>
      <c r="C4" s="74"/>
      <c r="D4" s="74"/>
      <c r="E4" s="74"/>
      <c r="F4" s="74"/>
      <c r="G4" s="74"/>
      <c r="H4" s="74"/>
      <c r="I4" s="74"/>
      <c r="J4" s="74"/>
      <c r="K4" s="74"/>
      <c r="L4" s="74"/>
      <c r="M4" s="74"/>
      <c r="N4" s="74"/>
      <c r="O4" s="74"/>
      <c r="P4" s="74"/>
      <c r="Q4" s="74"/>
      <c r="R4" s="74"/>
      <c r="S4" s="74"/>
    </row>
    <row r="5" spans="1:19">
      <c r="A5" s="263" t="s">
        <v>70</v>
      </c>
      <c r="B5" s="264"/>
      <c r="C5" s="264"/>
      <c r="D5" s="264"/>
      <c r="E5" s="264"/>
      <c r="F5" s="264"/>
      <c r="G5" s="264"/>
      <c r="H5" s="264"/>
      <c r="I5" s="264"/>
      <c r="J5" s="264"/>
      <c r="K5" s="264"/>
      <c r="L5" s="264"/>
      <c r="M5" s="264"/>
      <c r="N5" s="264"/>
      <c r="O5" s="264"/>
      <c r="P5" s="264"/>
      <c r="Q5" s="264"/>
      <c r="R5" s="264"/>
      <c r="S5" s="264"/>
    </row>
    <row r="6" spans="1:19">
      <c r="A6" s="265" t="s">
        <v>71</v>
      </c>
      <c r="B6" s="266"/>
      <c r="C6" s="266"/>
      <c r="D6" s="266"/>
      <c r="E6" s="266"/>
      <c r="F6" s="266"/>
      <c r="G6" s="266"/>
      <c r="H6" s="266"/>
      <c r="I6" s="266"/>
      <c r="J6" s="266"/>
      <c r="K6" s="266"/>
      <c r="L6" s="266"/>
      <c r="M6" s="266"/>
      <c r="N6" s="266"/>
      <c r="O6" s="266"/>
      <c r="P6" s="266"/>
      <c r="Q6" s="266"/>
      <c r="R6" s="266"/>
      <c r="S6" s="266"/>
    </row>
    <row r="7" spans="1:19" ht="14.5" customHeight="1">
      <c r="A7" s="267" t="s">
        <v>72</v>
      </c>
      <c r="B7" s="267"/>
      <c r="C7" s="267"/>
      <c r="D7" s="267"/>
      <c r="E7" s="267"/>
      <c r="F7" s="267"/>
      <c r="G7" s="268" t="s">
        <v>73</v>
      </c>
      <c r="H7" s="268"/>
      <c r="I7" s="268"/>
      <c r="J7" s="268"/>
      <c r="K7" s="268"/>
      <c r="L7" s="268"/>
      <c r="M7" s="268"/>
      <c r="N7" s="268"/>
      <c r="O7" s="268"/>
      <c r="P7" s="268"/>
      <c r="Q7" s="268"/>
      <c r="R7" s="268"/>
      <c r="S7" s="268"/>
    </row>
    <row r="8" spans="1:19" ht="16">
      <c r="A8" s="16" t="s">
        <v>74</v>
      </c>
      <c r="B8" s="270" t="s">
        <v>75</v>
      </c>
      <c r="C8" s="270"/>
      <c r="D8" s="270"/>
      <c r="E8" s="270"/>
      <c r="F8" s="270"/>
      <c r="G8" s="268"/>
      <c r="H8" s="268"/>
      <c r="I8" s="268"/>
      <c r="J8" s="268"/>
      <c r="K8" s="268"/>
      <c r="L8" s="268"/>
      <c r="M8" s="268"/>
      <c r="N8" s="268"/>
      <c r="O8" s="268"/>
      <c r="P8" s="268"/>
      <c r="Q8" s="268"/>
      <c r="R8" s="268"/>
      <c r="S8" s="268"/>
    </row>
    <row r="9" spans="1:19" ht="16">
      <c r="A9" s="16" t="s">
        <v>76</v>
      </c>
      <c r="B9" s="270" t="s">
        <v>77</v>
      </c>
      <c r="C9" s="270"/>
      <c r="D9" s="270"/>
      <c r="E9" s="270"/>
      <c r="F9" s="270"/>
      <c r="G9" s="268"/>
      <c r="H9" s="268"/>
      <c r="I9" s="268"/>
      <c r="J9" s="268"/>
      <c r="K9" s="268"/>
      <c r="L9" s="268"/>
      <c r="M9" s="268"/>
      <c r="N9" s="268"/>
      <c r="O9" s="268"/>
      <c r="P9" s="268"/>
      <c r="Q9" s="268"/>
      <c r="R9" s="268"/>
      <c r="S9" s="268"/>
    </row>
    <row r="10" spans="1:19" ht="16">
      <c r="A10" s="16" t="s">
        <v>78</v>
      </c>
      <c r="B10" s="270" t="s">
        <v>79</v>
      </c>
      <c r="C10" s="270"/>
      <c r="D10" s="270"/>
      <c r="E10" s="270"/>
      <c r="F10" s="270"/>
      <c r="G10" s="268"/>
      <c r="H10" s="268"/>
      <c r="I10" s="268"/>
      <c r="J10" s="268"/>
      <c r="K10" s="268"/>
      <c r="L10" s="268"/>
      <c r="M10" s="268"/>
      <c r="N10" s="268"/>
      <c r="O10" s="268"/>
      <c r="P10" s="268"/>
      <c r="Q10" s="268"/>
      <c r="R10" s="268"/>
      <c r="S10" s="268"/>
    </row>
    <row r="11" spans="1:19" ht="16">
      <c r="A11" s="16" t="s">
        <v>80</v>
      </c>
      <c r="B11" s="270" t="s">
        <v>81</v>
      </c>
      <c r="C11" s="270"/>
      <c r="D11" s="270"/>
      <c r="E11" s="270"/>
      <c r="F11" s="270"/>
      <c r="G11" s="268"/>
      <c r="H11" s="268"/>
      <c r="I11" s="268"/>
      <c r="J11" s="268"/>
      <c r="K11" s="268"/>
      <c r="L11" s="268"/>
      <c r="M11" s="268"/>
      <c r="N11" s="268"/>
      <c r="O11" s="268"/>
      <c r="P11" s="268"/>
      <c r="Q11" s="268"/>
      <c r="R11" s="268"/>
      <c r="S11" s="268"/>
    </row>
    <row r="12" spans="1:19" ht="16">
      <c r="A12" s="16" t="s">
        <v>82</v>
      </c>
      <c r="B12" s="270" t="s">
        <v>83</v>
      </c>
      <c r="C12" s="270"/>
      <c r="D12" s="270"/>
      <c r="E12" s="270"/>
      <c r="F12" s="270"/>
      <c r="G12" s="268"/>
      <c r="H12" s="268"/>
      <c r="I12" s="268"/>
      <c r="J12" s="268"/>
      <c r="K12" s="268"/>
      <c r="L12" s="268"/>
      <c r="M12" s="268"/>
      <c r="N12" s="268"/>
      <c r="O12" s="268"/>
      <c r="P12" s="268"/>
      <c r="Q12" s="268"/>
      <c r="R12" s="268"/>
      <c r="S12" s="268"/>
    </row>
    <row r="13" spans="1:19" ht="16">
      <c r="A13" s="16" t="s">
        <v>84</v>
      </c>
      <c r="B13" s="270" t="s">
        <v>85</v>
      </c>
      <c r="C13" s="270"/>
      <c r="D13" s="270"/>
      <c r="E13" s="270"/>
      <c r="F13" s="270"/>
      <c r="G13" s="268"/>
      <c r="H13" s="268"/>
      <c r="I13" s="268"/>
      <c r="J13" s="268"/>
      <c r="K13" s="268"/>
      <c r="L13" s="268"/>
      <c r="M13" s="268"/>
      <c r="N13" s="268"/>
      <c r="O13" s="268"/>
      <c r="P13" s="268"/>
      <c r="Q13" s="268"/>
      <c r="R13" s="268"/>
      <c r="S13" s="268"/>
    </row>
    <row r="14" spans="1:19" ht="16">
      <c r="A14" s="43" t="s">
        <v>86</v>
      </c>
      <c r="B14" s="271"/>
      <c r="C14" s="271"/>
      <c r="D14" s="271"/>
      <c r="E14" s="271"/>
      <c r="F14" s="271"/>
      <c r="G14" s="269"/>
      <c r="H14" s="269"/>
      <c r="I14" s="269"/>
      <c r="J14" s="269"/>
      <c r="K14" s="268"/>
      <c r="L14" s="268"/>
      <c r="M14" s="268"/>
      <c r="N14" s="268"/>
      <c r="O14" s="268"/>
      <c r="P14" s="268"/>
      <c r="Q14" s="268"/>
      <c r="R14" s="268"/>
      <c r="S14" s="268"/>
    </row>
    <row r="15" spans="1:19">
      <c r="A15" s="272" t="s">
        <v>87</v>
      </c>
      <c r="B15" s="273"/>
      <c r="C15" s="273"/>
      <c r="D15" s="273"/>
      <c r="E15" s="273"/>
      <c r="F15" s="273"/>
      <c r="G15" s="273"/>
      <c r="H15" s="76"/>
      <c r="I15" s="76"/>
      <c r="J15" s="77"/>
      <c r="K15" s="276" t="s">
        <v>88</v>
      </c>
      <c r="L15" s="277"/>
      <c r="M15" s="277"/>
      <c r="N15" s="277"/>
      <c r="O15" s="277"/>
      <c r="P15" s="277"/>
      <c r="Q15" s="277"/>
      <c r="R15" s="277"/>
      <c r="S15" s="278"/>
    </row>
    <row r="16" spans="1:19">
      <c r="A16" s="274"/>
      <c r="B16" s="275"/>
      <c r="C16" s="275"/>
      <c r="D16" s="275"/>
      <c r="E16" s="275"/>
      <c r="F16" s="275"/>
      <c r="G16" s="275"/>
      <c r="H16" s="78"/>
      <c r="I16" s="78"/>
      <c r="J16" s="79"/>
      <c r="K16" s="274"/>
      <c r="L16" s="275"/>
      <c r="M16" s="275"/>
      <c r="N16" s="275"/>
      <c r="O16" s="275"/>
      <c r="P16" s="275"/>
      <c r="Q16" s="275"/>
      <c r="R16" s="275"/>
      <c r="S16" s="279"/>
    </row>
    <row r="17" spans="1:50" ht="48">
      <c r="A17" s="44" t="s">
        <v>89</v>
      </c>
      <c r="B17" s="44" t="s">
        <v>90</v>
      </c>
      <c r="C17" s="44" t="s">
        <v>91</v>
      </c>
      <c r="D17" s="44" t="s">
        <v>92</v>
      </c>
      <c r="E17" s="44" t="s">
        <v>93</v>
      </c>
      <c r="F17" s="45" t="s">
        <v>94</v>
      </c>
      <c r="G17" s="45" t="s">
        <v>80</v>
      </c>
      <c r="H17" s="45" t="s">
        <v>82</v>
      </c>
      <c r="I17" s="45" t="s">
        <v>84</v>
      </c>
      <c r="J17" s="70" t="s">
        <v>95</v>
      </c>
      <c r="K17" s="71" t="s">
        <v>96</v>
      </c>
      <c r="L17" s="72" t="s">
        <v>97</v>
      </c>
      <c r="M17" s="71" t="s">
        <v>1</v>
      </c>
      <c r="N17" s="72" t="s">
        <v>98</v>
      </c>
      <c r="O17" s="72" t="s">
        <v>99</v>
      </c>
      <c r="P17" s="72" t="s">
        <v>100</v>
      </c>
      <c r="Q17" s="280" t="s">
        <v>101</v>
      </c>
      <c r="R17" s="280"/>
      <c r="S17" s="280"/>
      <c r="T17" s="17"/>
      <c r="U17" s="41">
        <v>1</v>
      </c>
      <c r="V17" s="41">
        <v>2</v>
      </c>
      <c r="W17" s="41">
        <v>3</v>
      </c>
      <c r="X17" s="41">
        <v>4</v>
      </c>
      <c r="Y17" s="41">
        <v>5</v>
      </c>
      <c r="Z17" s="41">
        <v>6</v>
      </c>
      <c r="AA17" s="41">
        <v>7</v>
      </c>
      <c r="AB17" s="41">
        <v>8</v>
      </c>
      <c r="AC17" s="41">
        <v>9</v>
      </c>
      <c r="AD17" s="41">
        <v>10</v>
      </c>
      <c r="AE17" s="41">
        <v>11</v>
      </c>
      <c r="AF17" s="41">
        <v>12</v>
      </c>
      <c r="AG17" s="41">
        <v>13</v>
      </c>
      <c r="AH17" s="41">
        <v>14</v>
      </c>
      <c r="AI17" s="41">
        <v>15</v>
      </c>
      <c r="AJ17" s="41">
        <v>16</v>
      </c>
      <c r="AK17" s="41">
        <v>17</v>
      </c>
      <c r="AL17" s="41">
        <v>18</v>
      </c>
      <c r="AM17" s="41">
        <v>19</v>
      </c>
      <c r="AN17" s="41">
        <v>20</v>
      </c>
      <c r="AO17" s="41">
        <v>21</v>
      </c>
      <c r="AP17" s="41">
        <v>22</v>
      </c>
      <c r="AQ17" s="41">
        <v>23</v>
      </c>
      <c r="AR17" s="41">
        <v>24</v>
      </c>
      <c r="AS17" s="41">
        <v>25</v>
      </c>
      <c r="AT17" s="41">
        <v>26</v>
      </c>
      <c r="AU17" s="41">
        <v>27</v>
      </c>
      <c r="AV17" s="41">
        <v>28</v>
      </c>
      <c r="AW17" s="41">
        <v>29</v>
      </c>
      <c r="AX17" s="41">
        <v>30</v>
      </c>
    </row>
    <row r="18" spans="1:50">
      <c r="A18" s="281"/>
      <c r="B18" s="281">
        <v>1</v>
      </c>
      <c r="C18" s="282"/>
      <c r="D18" s="283"/>
      <c r="E18" s="283"/>
      <c r="F18" s="283"/>
      <c r="G18" s="283"/>
      <c r="H18" s="283"/>
      <c r="I18" s="283"/>
      <c r="J18" s="42" t="s">
        <v>102</v>
      </c>
      <c r="K18" s="42" t="s">
        <v>103</v>
      </c>
      <c r="L18" s="283"/>
      <c r="M18" s="294" t="s">
        <v>53</v>
      </c>
      <c r="N18" s="295" t="e">
        <f>VLOOKUP(M18,'Config Option - UW'!$A$3:$F$34,3,FALSE)+SUM(R18:R21)</f>
        <v>#N/A</v>
      </c>
      <c r="O18" s="290" t="e">
        <f>VLOOKUP(M18,'Config Option - UW'!$A$3:$F$34,4,FALSE)</f>
        <v>#N/A</v>
      </c>
      <c r="P18" s="290" t="str">
        <f>IFERROR(VLOOKUP(M18,'Config Option - UW'!$A$3:$F$34,5,FALSE),"  ")</f>
        <v xml:space="preserve">  </v>
      </c>
      <c r="Q18" s="38"/>
      <c r="R18" s="39" t="str">
        <f>IFERROR(VLOOKUP(Q18,'Config Option - UW'!$B$3:$F$34,5,FALSE)," ")</f>
        <v xml:space="preserve"> </v>
      </c>
      <c r="S18" s="40" t="s">
        <v>104</v>
      </c>
      <c r="U18" s="1" t="e" cm="1" vm="1">
        <f t="array" ref="U18">_xlfn._xlws.FILTER('Config Option - UW'!B3:$B$34,'Config Option - UW'!$A$3:$A$34=M18)</f>
        <v>#VALUE!</v>
      </c>
      <c r="V18" s="1" t="e" cm="1" vm="1">
        <f t="array" ref="V18">_xlfn._xlws.FILTER('Config Option - UW'!B3:$B$34,'Config Option - UW'!$A$3:$A$34=M22)</f>
        <v>#VALUE!</v>
      </c>
      <c r="W18" t="str" cm="1">
        <f t="array" ref="W18:W25">_xlfn._xlws.FILTER('Config Option - UW'!B3:$B$34,'Config Option - UW'!$A$3:$A$34=M26)</f>
        <v>1 Bin Tray BN3140 (IM C3010/4510)</v>
      </c>
      <c r="X18" t="str" cm="1">
        <f t="array" ref="X18:X23">_xlfn._xlws.FILTER('Config Option - UW'!B3:$B$34,'Config Option - UW'!$A$3:$A$34=$M30)</f>
        <v>Lock Kit (All Models)</v>
      </c>
      <c r="Y18" t="e" cm="1" vm="1">
        <f t="array" ref="Y18">_xlfn._xlws.FILTER('Config Option - UW'!B3:$B$34,'Config Option - UW'!$A$3:$A$34=$M34)</f>
        <v>#VALUE!</v>
      </c>
      <c r="Z18" t="str" cm="1">
        <f t="array" ref="Z18">_xlfn._xlws.FILTER('Config Option - UW'!B3:$B$34,'Config Option - UW'!$A$3:$A$34=$M38)</f>
        <v>N/A</v>
      </c>
      <c r="AA18" t="str" cm="1">
        <f t="array" ref="AA18">_xlfn._xlws.FILTER('Config Option - UW'!B3:$B$34,'Config Option - UW'!$A$3:$A$34=$M42)</f>
        <v>N/A</v>
      </c>
      <c r="AB18" t="str" cm="1">
        <f t="array" ref="AB18">_xlfn._xlws.FILTER('Config Option - UW'!B3:$B$34,'Config Option - UW'!$A$3:$A$34=$M46)</f>
        <v>N/A</v>
      </c>
      <c r="AC18" t="str" cm="1">
        <f t="array" ref="AC18">_xlfn._xlws.FILTER('Config Option - UW'!B3:$B$34,'Config Option - UW'!$A$3:$A$34=$M50)</f>
        <v>N/A</v>
      </c>
      <c r="AD18" t="str" cm="1">
        <f t="array" ref="AD18">_xlfn._xlws.FILTER('Config Option - UW'!B3:$B$34,'Config Option - UW'!$A$3:$A$34=$M54)</f>
        <v>N/A</v>
      </c>
      <c r="AE18" t="str" cm="1">
        <f t="array" ref="AE18">_xlfn._xlws.FILTER('Config Option - UW'!B3:$B$34,'Config Option - UW'!$A$3:$A$34=$M58)</f>
        <v>N/A</v>
      </c>
      <c r="AF18" t="str" cm="1">
        <f t="array" ref="AF18">_xlfn._xlws.FILTER('Config Option - UW'!B3:$B$34,'Config Option - UW'!$A$3:$A$34=$M62)</f>
        <v>N/A</v>
      </c>
      <c r="AG18" t="str" cm="1">
        <f t="array" ref="AG18">_xlfn._xlws.FILTER('Config Option - UW'!B3:$B$34,'Config Option - UW'!$A$3:$A$34=$M66)</f>
        <v>N/A</v>
      </c>
      <c r="AH18" t="str" cm="1">
        <f t="array" ref="AH18">_xlfn._xlws.FILTER('Config Option - UW'!B3:$B$34,'Config Option - UW'!$A$3:$A$34=$M70)</f>
        <v>N/A</v>
      </c>
      <c r="AI18" t="str" cm="1">
        <f t="array" ref="AI18">_xlfn._xlws.FILTER('Config Option - UW'!B3:$B$34,'Config Option - UW'!$A$3:$A$34=$M74)</f>
        <v>N/A</v>
      </c>
      <c r="AJ18" t="str" cm="1">
        <f t="array" ref="AJ18">_xlfn._xlws.FILTER('Config Option - UW'!B3:$B$34,'Config Option - UW'!$A$3:$A$34=$M78)</f>
        <v>N/A</v>
      </c>
      <c r="AK18" t="str" cm="1">
        <f t="array" ref="AK18">_xlfn._xlws.FILTER('Config Option - UW'!B3:$B$34,'Config Option - UW'!$A$3:$A$34=$M82)</f>
        <v>N/A</v>
      </c>
      <c r="AL18" t="str" cm="1">
        <f t="array" ref="AL18">_xlfn._xlws.FILTER('Config Option - UW'!B3:$B$34,'Config Option - UW'!$A$3:$A$34=$M86)</f>
        <v>N/A</v>
      </c>
      <c r="AM18" t="str" cm="1">
        <f t="array" ref="AM18">_xlfn._xlws.FILTER('Config Option - UW'!B3:$B$34,'Config Option - UW'!$A$3:$A$34=$M90)</f>
        <v>N/A</v>
      </c>
      <c r="AN18" t="str" cm="1">
        <f t="array" ref="AN18">_xlfn._xlws.FILTER('Config Option - UW'!B3:$B$34,'Config Option - UW'!$A$3:$A$34=$M94)</f>
        <v>N/A</v>
      </c>
      <c r="AO18" t="str" cm="1">
        <f t="array" ref="AO18">_xlfn._xlws.FILTER('Config Option - UW'!B3:$B$34,'Config Option - UW'!$A$3:$A$34=$M98)</f>
        <v>N/A</v>
      </c>
      <c r="AP18" t="str" cm="1">
        <f t="array" ref="AP18">_xlfn._xlws.FILTER('Config Option - UW'!B3:$B$34,'Config Option - UW'!$A$3:$A$34=$M102)</f>
        <v>N/A</v>
      </c>
      <c r="AQ18" t="str" cm="1">
        <f t="array" ref="AQ18">_xlfn._xlws.FILTER('Config Option - UW'!B3:$B$34,'Config Option - UW'!$A$3:$A$34=$M106)</f>
        <v>N/A</v>
      </c>
      <c r="AR18" t="str" cm="1">
        <f t="array" ref="AR18">_xlfn._xlws.FILTER('Config Option - UW'!B3:$B$34,'Config Option - UW'!$A$3:$A$34=$M110)</f>
        <v>N/A</v>
      </c>
      <c r="AS18" t="str" cm="1">
        <f t="array" ref="AS18">_xlfn._xlws.FILTER('Config Option - UW'!B3:$B$34,'Config Option - UW'!$A$3:$A$34=$M114)</f>
        <v>N/A</v>
      </c>
      <c r="AT18" t="str" cm="1">
        <f t="array" ref="AT18">_xlfn._xlws.FILTER('Config Option - UW'!B3:$B$34,'Config Option - UW'!$A$3:$A$34=$M118)</f>
        <v>N/A</v>
      </c>
      <c r="AU18" t="str" cm="1">
        <f t="array" ref="AU18">_xlfn._xlws.FILTER('Config Option - UW'!B3:$B$34,'Config Option - UW'!$A$3:$A$34=$M122)</f>
        <v>N/A</v>
      </c>
      <c r="AV18" t="str" cm="1">
        <f t="array" ref="AV18">_xlfn._xlws.FILTER('Config Option - UW'!B3:$B$34,'Config Option - UW'!$A$3:$A$34=$M126)</f>
        <v>N/A</v>
      </c>
      <c r="AW18" t="str" cm="1">
        <f t="array" ref="AW18">_xlfn._xlws.FILTER('Config Option - UW'!B3:$B$34,'Config Option - UW'!$A$3:$A$34=$M130)</f>
        <v>N/A</v>
      </c>
      <c r="AX18" t="str" cm="1">
        <f t="array" ref="AX18">_xlfn._xlws.FILTER('Config Option - UW'!B3:$B$34,'Config Option - UW'!$A$3:$A$34=$M134)</f>
        <v>N/A</v>
      </c>
    </row>
    <row r="19" spans="1:50">
      <c r="A19" s="281"/>
      <c r="B19" s="281"/>
      <c r="C19" s="282"/>
      <c r="D19" s="283"/>
      <c r="E19" s="283"/>
      <c r="F19" s="281"/>
      <c r="G19" s="281"/>
      <c r="H19" s="281"/>
      <c r="I19" s="281"/>
      <c r="J19" s="46" t="s">
        <v>105</v>
      </c>
      <c r="K19" s="46" t="s">
        <v>106</v>
      </c>
      <c r="L19" s="283"/>
      <c r="M19" s="294"/>
      <c r="N19" s="295"/>
      <c r="O19" s="290"/>
      <c r="P19" s="290"/>
      <c r="Q19" s="38"/>
      <c r="R19" s="39" t="str">
        <f>IFERROR(VLOOKUP(Q19,'Config Option - UW'!$B$3:$F$34,5,FALSE)," ")</f>
        <v xml:space="preserve"> </v>
      </c>
      <c r="S19" s="40" t="s">
        <v>104</v>
      </c>
      <c r="U19" s="1"/>
      <c r="W19" t="str">
        <v>Paper Feed LCIT RT3050 (IM C3010/4510)</v>
      </c>
      <c r="X19" t="str">
        <v>Paper Feed Unit PB1160 (IM 550F)</v>
      </c>
    </row>
    <row r="20" spans="1:50">
      <c r="A20" s="281"/>
      <c r="B20" s="281"/>
      <c r="C20" s="282"/>
      <c r="D20" s="283"/>
      <c r="E20" s="283"/>
      <c r="F20" s="281"/>
      <c r="G20" s="281"/>
      <c r="H20" s="281"/>
      <c r="I20" s="292"/>
      <c r="J20" s="65" t="s">
        <v>107</v>
      </c>
      <c r="K20" s="46" t="s">
        <v>108</v>
      </c>
      <c r="L20" s="293"/>
      <c r="M20" s="294"/>
      <c r="N20" s="295"/>
      <c r="O20" s="290"/>
      <c r="P20" s="290"/>
      <c r="Q20" s="38"/>
      <c r="R20" s="39" t="str">
        <f>IFERROR(VLOOKUP(Q20,'Config Option - UW'!$B$3:$F$34,5,FALSE)," ")</f>
        <v xml:space="preserve"> </v>
      </c>
      <c r="S20" s="40" t="s">
        <v>104</v>
      </c>
      <c r="U20" s="1"/>
      <c r="W20" t="str">
        <v>Paper Feed LCIT PB3330 (IM C3010/4510)</v>
      </c>
      <c r="X20" t="str">
        <v>Caster Table Type M40 (IM 550F)</v>
      </c>
    </row>
    <row r="21" spans="1:50">
      <c r="A21" s="281"/>
      <c r="B21" s="281"/>
      <c r="C21" s="282"/>
      <c r="D21" s="283"/>
      <c r="E21" s="283"/>
      <c r="F21" s="281"/>
      <c r="G21" s="281"/>
      <c r="H21" s="281"/>
      <c r="I21" s="292"/>
      <c r="J21" s="64"/>
      <c r="K21" s="47"/>
      <c r="L21" s="293"/>
      <c r="M21" s="294"/>
      <c r="N21" s="295"/>
      <c r="O21" s="290"/>
      <c r="P21" s="290"/>
      <c r="Q21" s="38"/>
      <c r="R21" s="39" t="str">
        <f>IFERROR(VLOOKUP(Q21,'Config Option - UW'!$B$3:$F$34,5,FALSE)," ")</f>
        <v xml:space="preserve"> </v>
      </c>
      <c r="S21" s="40" t="s">
        <v>104</v>
      </c>
      <c r="U21" s="1"/>
      <c r="W21" t="str">
        <v>Finisher SR3320 (IM C3010/4510)</v>
      </c>
      <c r="X21" t="str">
        <v>Medium Cabinet Type T (IM 550F)</v>
      </c>
    </row>
    <row r="22" spans="1:50">
      <c r="A22" s="285"/>
      <c r="B22" s="285">
        <v>2</v>
      </c>
      <c r="C22" s="291"/>
      <c r="D22" s="284"/>
      <c r="E22" s="284"/>
      <c r="F22" s="284"/>
      <c r="G22" s="284"/>
      <c r="H22" s="284"/>
      <c r="I22" s="284"/>
      <c r="J22" s="66" t="s">
        <v>102</v>
      </c>
      <c r="K22" s="48" t="s">
        <v>109</v>
      </c>
      <c r="L22" s="286"/>
      <c r="M22" s="287" t="s">
        <v>53</v>
      </c>
      <c r="N22" s="288" t="e">
        <f>VLOOKUP(M22,'Config Option - UW'!$A$3:$F$34,3,FALSE)+SUM(R22:R25)</f>
        <v>#N/A</v>
      </c>
      <c r="O22" s="289" t="e">
        <f>VLOOKUP(M22,'Config Option - UW'!$A$3:$F$34,4,FALSE)</f>
        <v>#N/A</v>
      </c>
      <c r="P22" s="289" t="str">
        <f>IFERROR(VLOOKUP(M22,'Config Option - UW'!$A$3:$F$34,5,FALSE),"  ")</f>
        <v xml:space="preserve">  </v>
      </c>
      <c r="Q22" s="33" t="s">
        <v>54</v>
      </c>
      <c r="R22" s="34" t="str">
        <f>IFERROR(VLOOKUP(Q22,'Config Option - UW'!$B$3:$F$34,5,FALSE)," ")</f>
        <v xml:space="preserve"> </v>
      </c>
      <c r="S22" s="35" t="s">
        <v>104</v>
      </c>
      <c r="T22" s="18"/>
      <c r="U22" s="1"/>
      <c r="W22" t="str">
        <v>Booklet Finisher SR3330 (IM C3010/4510)</v>
      </c>
      <c r="X22" t="str">
        <v>Postscript Unit Type P19 (IM 550F)</v>
      </c>
    </row>
    <row r="23" spans="1:50">
      <c r="A23" s="285"/>
      <c r="B23" s="285"/>
      <c r="C23" s="291"/>
      <c r="D23" s="284"/>
      <c r="E23" s="284"/>
      <c r="F23" s="285"/>
      <c r="G23" s="285"/>
      <c r="H23" s="285"/>
      <c r="I23" s="285"/>
      <c r="J23" s="67" t="s">
        <v>110</v>
      </c>
      <c r="K23" s="49" t="s">
        <v>106</v>
      </c>
      <c r="L23" s="286"/>
      <c r="M23" s="287"/>
      <c r="N23" s="288"/>
      <c r="O23" s="289"/>
      <c r="P23" s="289"/>
      <c r="Q23" s="33" t="s">
        <v>54</v>
      </c>
      <c r="R23" s="34" t="str">
        <f>IFERROR(VLOOKUP(Q23,'Config Option - UW'!$B$3:$F$34,5,FALSE)," ")</f>
        <v xml:space="preserve"> </v>
      </c>
      <c r="S23" s="35" t="s">
        <v>104</v>
      </c>
      <c r="T23" s="18"/>
      <c r="U23" s="1"/>
      <c r="W23" t="str">
        <v>Punch Unit PU3080 NA (IM C3010/4510)</v>
      </c>
      <c r="X23" t="str">
        <v>Caster Table Type Z (IM 550F)</v>
      </c>
    </row>
    <row r="24" spans="1:50">
      <c r="A24" s="285"/>
      <c r="B24" s="285"/>
      <c r="C24" s="291"/>
      <c r="D24" s="284"/>
      <c r="E24" s="284"/>
      <c r="F24" s="285"/>
      <c r="G24" s="285"/>
      <c r="H24" s="285"/>
      <c r="I24" s="285"/>
      <c r="J24" s="68" t="s">
        <v>111</v>
      </c>
      <c r="K24" s="49" t="s">
        <v>108</v>
      </c>
      <c r="L24" s="286"/>
      <c r="M24" s="287"/>
      <c r="N24" s="288"/>
      <c r="O24" s="289"/>
      <c r="P24" s="289"/>
      <c r="Q24" s="33"/>
      <c r="R24" s="34" t="str">
        <f>IFERROR(VLOOKUP(Q24,'Config Option - UW'!$B$3:$F$34,5,FALSE)," ")</f>
        <v xml:space="preserve"> </v>
      </c>
      <c r="S24" s="35" t="s">
        <v>104</v>
      </c>
      <c r="T24" s="18"/>
      <c r="U24" s="1"/>
      <c r="W24" t="str">
        <v>OCR Unit Type M52 (IM C3010/4510)</v>
      </c>
    </row>
    <row r="25" spans="1:50">
      <c r="A25" s="285"/>
      <c r="B25" s="285"/>
      <c r="C25" s="291"/>
      <c r="D25" s="284"/>
      <c r="E25" s="284"/>
      <c r="F25" s="285"/>
      <c r="G25" s="285"/>
      <c r="H25" s="285"/>
      <c r="I25" s="285"/>
      <c r="J25" s="69"/>
      <c r="K25" s="50"/>
      <c r="L25" s="286"/>
      <c r="M25" s="287"/>
      <c r="N25" s="288"/>
      <c r="O25" s="289"/>
      <c r="P25" s="289"/>
      <c r="Q25" s="33"/>
      <c r="R25" s="34" t="str">
        <f>IFERROR(VLOOKUP(Q25,'Config Option - UW'!$B$3:$F$34,5,FALSE)," ")</f>
        <v xml:space="preserve"> </v>
      </c>
      <c r="S25" s="35" t="s">
        <v>104</v>
      </c>
      <c r="T25" s="18"/>
      <c r="U25" s="1"/>
      <c r="W25" t="str">
        <v>PostScript3 Unit Type M52 (IM C3010/4510)</v>
      </c>
    </row>
    <row r="26" spans="1:50">
      <c r="A26" s="281"/>
      <c r="B26" s="281">
        <v>3</v>
      </c>
      <c r="C26" s="282"/>
      <c r="D26" s="283"/>
      <c r="E26" s="283"/>
      <c r="F26" s="283"/>
      <c r="G26" s="283"/>
      <c r="H26" s="283"/>
      <c r="I26" s="283"/>
      <c r="J26" s="42" t="s">
        <v>102</v>
      </c>
      <c r="K26" s="42" t="s">
        <v>109</v>
      </c>
      <c r="L26" s="283"/>
      <c r="M26" s="294" t="s">
        <v>64</v>
      </c>
      <c r="N26" s="295">
        <f>VLOOKUP(M26,'Config Option - UW'!$A$3:$F$34,3,FALSE)+SUM(R26:R29)</f>
        <v>0</v>
      </c>
      <c r="O26" s="290">
        <f>VLOOKUP(M26,'Config Option - UW'!$A$3:$F$34,4,FALSE)</f>
        <v>0</v>
      </c>
      <c r="P26" s="290">
        <f>IFERROR(VLOOKUP(M26,'Config Option - UW'!$A$3:$F$34,5,FALSE),"  ")</f>
        <v>0</v>
      </c>
      <c r="Q26" s="38"/>
      <c r="R26" s="39" t="str">
        <f>IFERROR(VLOOKUP(Q26,'Config Option - UW'!$B$3:$F$34,5,FALSE)," ")</f>
        <v xml:space="preserve"> </v>
      </c>
      <c r="S26" s="40" t="s">
        <v>104</v>
      </c>
      <c r="T26" s="18"/>
      <c r="U26" s="1"/>
    </row>
    <row r="27" spans="1:50">
      <c r="A27" s="281"/>
      <c r="B27" s="281"/>
      <c r="C27" s="282"/>
      <c r="D27" s="283"/>
      <c r="E27" s="283"/>
      <c r="F27" s="281"/>
      <c r="G27" s="281"/>
      <c r="H27" s="281"/>
      <c r="I27" s="281"/>
      <c r="J27" s="46" t="s">
        <v>112</v>
      </c>
      <c r="K27" s="46" t="s">
        <v>106</v>
      </c>
      <c r="L27" s="283"/>
      <c r="M27" s="294"/>
      <c r="N27" s="295"/>
      <c r="O27" s="290"/>
      <c r="P27" s="290"/>
      <c r="Q27" s="38"/>
      <c r="R27" s="39" t="str">
        <f>IFERROR(VLOOKUP(Q27,'Config Option - UW'!$B$3:$F$34,5,FALSE)," ")</f>
        <v xml:space="preserve"> </v>
      </c>
      <c r="S27" s="40" t="s">
        <v>104</v>
      </c>
      <c r="T27" s="18"/>
    </row>
    <row r="28" spans="1:50">
      <c r="A28" s="281"/>
      <c r="B28" s="281"/>
      <c r="C28" s="282"/>
      <c r="D28" s="283"/>
      <c r="E28" s="283"/>
      <c r="F28" s="281"/>
      <c r="G28" s="281"/>
      <c r="H28" s="281"/>
      <c r="I28" s="292"/>
      <c r="J28" s="65" t="s">
        <v>113</v>
      </c>
      <c r="K28" s="46" t="s">
        <v>108</v>
      </c>
      <c r="L28" s="293"/>
      <c r="M28" s="294"/>
      <c r="N28" s="295"/>
      <c r="O28" s="290"/>
      <c r="P28" s="290"/>
      <c r="Q28" s="38"/>
      <c r="R28" s="39" t="str">
        <f>IFERROR(VLOOKUP(Q28,'Config Option - UW'!$B$3:$F$34,5,FALSE)," ")</f>
        <v xml:space="preserve"> </v>
      </c>
      <c r="S28" s="40" t="s">
        <v>104</v>
      </c>
      <c r="T28" s="18"/>
    </row>
    <row r="29" spans="1:50">
      <c r="A29" s="281"/>
      <c r="B29" s="281"/>
      <c r="C29" s="282"/>
      <c r="D29" s="283"/>
      <c r="E29" s="283"/>
      <c r="F29" s="281"/>
      <c r="G29" s="281"/>
      <c r="H29" s="281"/>
      <c r="I29" s="292"/>
      <c r="J29" s="64"/>
      <c r="K29" s="47"/>
      <c r="L29" s="293"/>
      <c r="M29" s="294"/>
      <c r="N29" s="295"/>
      <c r="O29" s="290"/>
      <c r="P29" s="290"/>
      <c r="Q29" s="38"/>
      <c r="R29" s="39" t="str">
        <f>IFERROR(VLOOKUP(Q29,'Config Option - UW'!$B$3:$F$34,5,FALSE)," ")</f>
        <v xml:space="preserve"> </v>
      </c>
      <c r="S29" s="40" t="s">
        <v>104</v>
      </c>
      <c r="T29" s="18"/>
    </row>
    <row r="30" spans="1:50">
      <c r="A30" s="285"/>
      <c r="B30" s="285">
        <v>4</v>
      </c>
      <c r="C30" s="291"/>
      <c r="D30" s="284"/>
      <c r="E30" s="284"/>
      <c r="F30" s="284"/>
      <c r="G30" s="284"/>
      <c r="H30" s="284"/>
      <c r="I30" s="284"/>
      <c r="J30" s="66" t="s">
        <v>102</v>
      </c>
      <c r="K30" s="48" t="s">
        <v>109</v>
      </c>
      <c r="L30" s="286"/>
      <c r="M30" s="287" t="s">
        <v>21</v>
      </c>
      <c r="N30" s="288">
        <f>VLOOKUP(M30,'Config Option - UW'!$A$3:$F$34,3,FALSE)+SUM(R30:R33)</f>
        <v>0</v>
      </c>
      <c r="O30" s="289">
        <f>VLOOKUP(M30,'Config Option - UW'!$A$3:$F$34,4,FALSE)</f>
        <v>0</v>
      </c>
      <c r="P30" s="289">
        <f>IFERROR(VLOOKUP(M30,'Config Option - UW'!$A$3:$F$34,5,FALSE),"  ")</f>
        <v>0</v>
      </c>
      <c r="Q30" s="33"/>
      <c r="R30" s="34" t="str">
        <f>IFERROR(VLOOKUP(Q30,'Config Option - UW'!$B$3:$F$34,5,FALSE)," ")</f>
        <v xml:space="preserve"> </v>
      </c>
      <c r="S30" s="35" t="s">
        <v>104</v>
      </c>
      <c r="T30" s="18"/>
    </row>
    <row r="31" spans="1:50">
      <c r="A31" s="285"/>
      <c r="B31" s="285"/>
      <c r="C31" s="291"/>
      <c r="D31" s="284"/>
      <c r="E31" s="284"/>
      <c r="F31" s="285"/>
      <c r="G31" s="285"/>
      <c r="H31" s="285"/>
      <c r="I31" s="285"/>
      <c r="J31" s="67" t="s">
        <v>112</v>
      </c>
      <c r="K31" s="49" t="s">
        <v>106</v>
      </c>
      <c r="L31" s="286"/>
      <c r="M31" s="287"/>
      <c r="N31" s="288"/>
      <c r="O31" s="289"/>
      <c r="P31" s="289"/>
      <c r="Q31" s="33"/>
      <c r="R31" s="34" t="str">
        <f>IFERROR(VLOOKUP(Q31,'Config Option - UW'!$B$3:$F$34,5,FALSE)," ")</f>
        <v xml:space="preserve"> </v>
      </c>
      <c r="S31" s="35" t="s">
        <v>104</v>
      </c>
      <c r="T31" s="18"/>
    </row>
    <row r="32" spans="1:50">
      <c r="A32" s="285"/>
      <c r="B32" s="285"/>
      <c r="C32" s="291"/>
      <c r="D32" s="284"/>
      <c r="E32" s="284"/>
      <c r="F32" s="285"/>
      <c r="G32" s="285"/>
      <c r="H32" s="285"/>
      <c r="I32" s="285"/>
      <c r="J32" s="68" t="s">
        <v>114</v>
      </c>
      <c r="K32" s="49" t="s">
        <v>108</v>
      </c>
      <c r="L32" s="286"/>
      <c r="M32" s="287"/>
      <c r="N32" s="288"/>
      <c r="O32" s="289"/>
      <c r="P32" s="289"/>
      <c r="Q32" s="33"/>
      <c r="R32" s="34" t="str">
        <f>IFERROR(VLOOKUP(Q32,'Config Option - UW'!$B$3:$F$34,5,FALSE)," ")</f>
        <v xml:space="preserve"> </v>
      </c>
      <c r="S32" s="35" t="s">
        <v>104</v>
      </c>
      <c r="T32" s="18"/>
    </row>
    <row r="33" spans="1:20">
      <c r="A33" s="285"/>
      <c r="B33" s="285"/>
      <c r="C33" s="291"/>
      <c r="D33" s="284"/>
      <c r="E33" s="284"/>
      <c r="F33" s="285"/>
      <c r="G33" s="285"/>
      <c r="H33" s="285"/>
      <c r="I33" s="285"/>
      <c r="J33" s="69"/>
      <c r="K33" s="50"/>
      <c r="L33" s="286"/>
      <c r="M33" s="287"/>
      <c r="N33" s="288"/>
      <c r="O33" s="289"/>
      <c r="P33" s="289"/>
      <c r="Q33" s="33"/>
      <c r="R33" s="34" t="str">
        <f>IFERROR(VLOOKUP(Q33,'Config Option - UW'!$B$3:$F$34,5,FALSE)," ")</f>
        <v xml:space="preserve"> </v>
      </c>
      <c r="S33" s="35" t="s">
        <v>104</v>
      </c>
      <c r="T33" s="18"/>
    </row>
    <row r="34" spans="1:20">
      <c r="A34" s="281"/>
      <c r="B34" s="281">
        <v>5</v>
      </c>
      <c r="C34" s="282"/>
      <c r="D34" s="283"/>
      <c r="E34" s="283"/>
      <c r="F34" s="283"/>
      <c r="G34" s="283"/>
      <c r="H34" s="283"/>
      <c r="I34" s="283"/>
      <c r="J34" s="42" t="s">
        <v>102</v>
      </c>
      <c r="K34" s="42" t="s">
        <v>109</v>
      </c>
      <c r="L34" s="283"/>
      <c r="M34" s="294" t="s">
        <v>53</v>
      </c>
      <c r="N34" s="295" t="e">
        <f>VLOOKUP(M34,'Config Option - UW'!$A$3:$F$34,3,FALSE)+SUM(R34:R37)</f>
        <v>#N/A</v>
      </c>
      <c r="O34" s="290" t="e">
        <f>VLOOKUP(M34,'Config Option - UW'!$A$3:$F$34,4,FALSE)</f>
        <v>#N/A</v>
      </c>
      <c r="P34" s="290" t="str">
        <f>IFERROR(VLOOKUP(M34,'Config Option - UW'!$A$3:$F$34,5,FALSE),"  ")</f>
        <v xml:space="preserve">  </v>
      </c>
      <c r="Q34" s="38" t="s">
        <v>54</v>
      </c>
      <c r="R34" s="39" t="str">
        <f>IFERROR(VLOOKUP(Q34,'Config Option - UW'!$B$3:$F$34,5,FALSE)," ")</f>
        <v xml:space="preserve"> </v>
      </c>
      <c r="S34" s="40" t="s">
        <v>104</v>
      </c>
      <c r="T34" s="18"/>
    </row>
    <row r="35" spans="1:20">
      <c r="A35" s="281"/>
      <c r="B35" s="281"/>
      <c r="C35" s="282"/>
      <c r="D35" s="283"/>
      <c r="E35" s="283"/>
      <c r="F35" s="281"/>
      <c r="G35" s="281"/>
      <c r="H35" s="281"/>
      <c r="I35" s="281"/>
      <c r="J35" s="46" t="s">
        <v>115</v>
      </c>
      <c r="K35" s="46" t="s">
        <v>106</v>
      </c>
      <c r="L35" s="283"/>
      <c r="M35" s="294"/>
      <c r="N35" s="295"/>
      <c r="O35" s="290"/>
      <c r="P35" s="290"/>
      <c r="Q35" s="38"/>
      <c r="R35" s="39" t="str">
        <f>IFERROR(VLOOKUP(Q35,'Config Option - UW'!$B$3:$F$34,5,FALSE)," ")</f>
        <v xml:space="preserve"> </v>
      </c>
      <c r="S35" s="40" t="s">
        <v>104</v>
      </c>
      <c r="T35" s="18"/>
    </row>
    <row r="36" spans="1:20">
      <c r="A36" s="281"/>
      <c r="B36" s="281"/>
      <c r="C36" s="282"/>
      <c r="D36" s="283"/>
      <c r="E36" s="283"/>
      <c r="F36" s="281"/>
      <c r="G36" s="281"/>
      <c r="H36" s="281"/>
      <c r="I36" s="292"/>
      <c r="J36" s="65" t="s">
        <v>116</v>
      </c>
      <c r="K36" s="46" t="s">
        <v>108</v>
      </c>
      <c r="L36" s="293"/>
      <c r="M36" s="294"/>
      <c r="N36" s="295"/>
      <c r="O36" s="290"/>
      <c r="P36" s="290"/>
      <c r="Q36" s="38"/>
      <c r="R36" s="39" t="str">
        <f>IFERROR(VLOOKUP(Q36,'Config Option - UW'!$B$3:$F$34,5,FALSE)," ")</f>
        <v xml:space="preserve"> </v>
      </c>
      <c r="S36" s="40" t="s">
        <v>104</v>
      </c>
      <c r="T36" s="18"/>
    </row>
    <row r="37" spans="1:20">
      <c r="A37" s="281"/>
      <c r="B37" s="281"/>
      <c r="C37" s="282"/>
      <c r="D37" s="283"/>
      <c r="E37" s="283"/>
      <c r="F37" s="281"/>
      <c r="G37" s="281"/>
      <c r="H37" s="281"/>
      <c r="I37" s="292"/>
      <c r="J37" s="64"/>
      <c r="K37" s="47"/>
      <c r="L37" s="293"/>
      <c r="M37" s="294"/>
      <c r="N37" s="295"/>
      <c r="O37" s="290"/>
      <c r="P37" s="290"/>
      <c r="Q37" s="38"/>
      <c r="R37" s="39" t="str">
        <f>IFERROR(VLOOKUP(Q37,'Config Option - UW'!$B$3:$F$34,5,FALSE)," ")</f>
        <v xml:space="preserve"> </v>
      </c>
      <c r="S37" s="40" t="s">
        <v>104</v>
      </c>
      <c r="T37" s="18"/>
    </row>
    <row r="38" spans="1:20">
      <c r="A38" s="285"/>
      <c r="B38" s="285">
        <v>6</v>
      </c>
      <c r="C38" s="291"/>
      <c r="D38" s="284"/>
      <c r="E38" s="284"/>
      <c r="F38" s="284"/>
      <c r="G38" s="284"/>
      <c r="H38" s="284"/>
      <c r="I38" s="284"/>
      <c r="J38" s="66" t="s">
        <v>102</v>
      </c>
      <c r="K38" s="48" t="s">
        <v>109</v>
      </c>
      <c r="L38" s="286"/>
      <c r="M38" s="287" t="s">
        <v>9</v>
      </c>
      <c r="N38" s="288">
        <f>VLOOKUP(M38,'Config Option - UW'!$A$3:$F$34,3,FALSE)+SUM(R38:R41)</f>
        <v>0</v>
      </c>
      <c r="O38" s="289">
        <f>VLOOKUP(M38,'Config Option - UW'!$A$3:$F$34,4,FALSE)</f>
        <v>0</v>
      </c>
      <c r="P38" s="289">
        <f>IFERROR(VLOOKUP(M38,'Config Option - UW'!$A$3:$F$34,5,FALSE),"  ")</f>
        <v>0</v>
      </c>
      <c r="Q38" s="33"/>
      <c r="R38" s="34" t="str">
        <f>IFERROR(VLOOKUP(Q38,'Config Option - UW'!$B$3:$F$34,5,FALSE)," ")</f>
        <v xml:space="preserve"> </v>
      </c>
      <c r="S38" s="35" t="s">
        <v>104</v>
      </c>
      <c r="T38" s="18"/>
    </row>
    <row r="39" spans="1:20">
      <c r="A39" s="285"/>
      <c r="B39" s="285"/>
      <c r="C39" s="291"/>
      <c r="D39" s="284"/>
      <c r="E39" s="284"/>
      <c r="F39" s="285"/>
      <c r="G39" s="285"/>
      <c r="H39" s="285"/>
      <c r="I39" s="285"/>
      <c r="J39" s="67" t="s">
        <v>117</v>
      </c>
      <c r="K39" s="49" t="s">
        <v>106</v>
      </c>
      <c r="L39" s="286"/>
      <c r="M39" s="287"/>
      <c r="N39" s="288"/>
      <c r="O39" s="289"/>
      <c r="P39" s="289"/>
      <c r="Q39" s="33"/>
      <c r="R39" s="34" t="str">
        <f>IFERROR(VLOOKUP(Q39,'Config Option - UW'!$B$3:$F$34,5,FALSE)," ")</f>
        <v xml:space="preserve"> </v>
      </c>
      <c r="S39" s="35" t="s">
        <v>104</v>
      </c>
      <c r="T39" s="18"/>
    </row>
    <row r="40" spans="1:20">
      <c r="A40" s="285"/>
      <c r="B40" s="285"/>
      <c r="C40" s="291"/>
      <c r="D40" s="284"/>
      <c r="E40" s="284"/>
      <c r="F40" s="285"/>
      <c r="G40" s="285"/>
      <c r="H40" s="285"/>
      <c r="I40" s="285"/>
      <c r="J40" s="68" t="s">
        <v>118</v>
      </c>
      <c r="K40" s="49" t="s">
        <v>108</v>
      </c>
      <c r="L40" s="286"/>
      <c r="M40" s="287"/>
      <c r="N40" s="288"/>
      <c r="O40" s="289"/>
      <c r="P40" s="289"/>
      <c r="Q40" s="33"/>
      <c r="R40" s="34" t="str">
        <f>IFERROR(VLOOKUP(Q40,'Config Option - UW'!$B$3:$F$34,5,FALSE)," ")</f>
        <v xml:space="preserve"> </v>
      </c>
      <c r="S40" s="35" t="s">
        <v>104</v>
      </c>
      <c r="T40" s="18"/>
    </row>
    <row r="41" spans="1:20">
      <c r="A41" s="285"/>
      <c r="B41" s="285"/>
      <c r="C41" s="291"/>
      <c r="D41" s="284"/>
      <c r="E41" s="284"/>
      <c r="F41" s="285"/>
      <c r="G41" s="285"/>
      <c r="H41" s="285"/>
      <c r="I41" s="285"/>
      <c r="J41" s="69"/>
      <c r="K41" s="50"/>
      <c r="L41" s="286"/>
      <c r="M41" s="287"/>
      <c r="N41" s="288"/>
      <c r="O41" s="289"/>
      <c r="P41" s="289"/>
      <c r="Q41" s="33"/>
      <c r="R41" s="34" t="str">
        <f>IFERROR(VLOOKUP(Q41,'Config Option - UW'!$B$3:$F$34,5,FALSE)," ")</f>
        <v xml:space="preserve"> </v>
      </c>
      <c r="S41" s="35" t="s">
        <v>104</v>
      </c>
      <c r="T41" s="18"/>
    </row>
    <row r="42" spans="1:20">
      <c r="A42" s="281"/>
      <c r="B42" s="281">
        <v>7</v>
      </c>
      <c r="C42" s="282"/>
      <c r="D42" s="283"/>
      <c r="E42" s="283"/>
      <c r="F42" s="283"/>
      <c r="G42" s="283"/>
      <c r="H42" s="283"/>
      <c r="I42" s="283"/>
      <c r="J42" s="42" t="s">
        <v>102</v>
      </c>
      <c r="K42" s="42" t="s">
        <v>109</v>
      </c>
      <c r="L42" s="283"/>
      <c r="M42" s="294" t="s">
        <v>9</v>
      </c>
      <c r="N42" s="295">
        <f>VLOOKUP(M42,'Config Option - UW'!$A$3:$F$34,3,FALSE)+SUM(R42:R45)</f>
        <v>0</v>
      </c>
      <c r="O42" s="290">
        <f>VLOOKUP(M42,'Config Option - UW'!$A$3:$F$34,4,FALSE)</f>
        <v>0</v>
      </c>
      <c r="P42" s="290">
        <f>IFERROR(VLOOKUP(M42,'Config Option - UW'!$A$3:$F$34,5,FALSE),"  ")</f>
        <v>0</v>
      </c>
      <c r="Q42" s="38"/>
      <c r="R42" s="39" t="str">
        <f>IFERROR(VLOOKUP(Q42,'Config Option - UW'!$B$3:$F$34,5,FALSE)," ")</f>
        <v xml:space="preserve"> </v>
      </c>
      <c r="S42" s="40" t="s">
        <v>104</v>
      </c>
      <c r="T42" s="18"/>
    </row>
    <row r="43" spans="1:20">
      <c r="A43" s="281"/>
      <c r="B43" s="281"/>
      <c r="C43" s="282"/>
      <c r="D43" s="283"/>
      <c r="E43" s="283"/>
      <c r="F43" s="281"/>
      <c r="G43" s="281"/>
      <c r="H43" s="281"/>
      <c r="I43" s="281"/>
      <c r="J43" s="46" t="s">
        <v>117</v>
      </c>
      <c r="K43" s="46" t="s">
        <v>106</v>
      </c>
      <c r="L43" s="283"/>
      <c r="M43" s="294"/>
      <c r="N43" s="295"/>
      <c r="O43" s="290"/>
      <c r="P43" s="290"/>
      <c r="Q43" s="38"/>
      <c r="R43" s="39" t="str">
        <f>IFERROR(VLOOKUP(Q43,'Config Option - UW'!$B$3:$F$34,5,FALSE)," ")</f>
        <v xml:space="preserve"> </v>
      </c>
      <c r="S43" s="40" t="s">
        <v>104</v>
      </c>
      <c r="T43" s="18"/>
    </row>
    <row r="44" spans="1:20">
      <c r="A44" s="281"/>
      <c r="B44" s="281"/>
      <c r="C44" s="282"/>
      <c r="D44" s="283"/>
      <c r="E44" s="283"/>
      <c r="F44" s="281"/>
      <c r="G44" s="281"/>
      <c r="H44" s="281"/>
      <c r="I44" s="292"/>
      <c r="J44" s="65" t="s">
        <v>118</v>
      </c>
      <c r="K44" s="46" t="s">
        <v>108</v>
      </c>
      <c r="L44" s="293"/>
      <c r="M44" s="294"/>
      <c r="N44" s="295"/>
      <c r="O44" s="290"/>
      <c r="P44" s="290"/>
      <c r="Q44" s="38"/>
      <c r="R44" s="39" t="str">
        <f>IFERROR(VLOOKUP(Q45,'Config Option - UW'!$B$3:$F$34,5,FALSE)," ")</f>
        <v xml:space="preserve"> </v>
      </c>
      <c r="S44" s="40" t="s">
        <v>104</v>
      </c>
      <c r="T44" s="18"/>
    </row>
    <row r="45" spans="1:20">
      <c r="A45" s="281"/>
      <c r="B45" s="281"/>
      <c r="C45" s="282"/>
      <c r="D45" s="283"/>
      <c r="E45" s="283"/>
      <c r="F45" s="281"/>
      <c r="G45" s="281"/>
      <c r="H45" s="281"/>
      <c r="I45" s="292"/>
      <c r="J45" s="64"/>
      <c r="K45" s="47"/>
      <c r="L45" s="293"/>
      <c r="M45" s="294"/>
      <c r="N45" s="295"/>
      <c r="O45" s="290"/>
      <c r="P45" s="290"/>
      <c r="Q45" s="38"/>
      <c r="R45" s="39" t="str">
        <f>IFERROR(VLOOKUP(#REF!,'Config Option - UW'!$B$3:$F$34,5,FALSE)," ")</f>
        <v xml:space="preserve"> </v>
      </c>
      <c r="S45" s="40" t="s">
        <v>104</v>
      </c>
      <c r="T45" s="18"/>
    </row>
    <row r="46" spans="1:20">
      <c r="A46" s="285"/>
      <c r="B46" s="285">
        <v>8</v>
      </c>
      <c r="C46" s="291"/>
      <c r="D46" s="284"/>
      <c r="E46" s="284"/>
      <c r="F46" s="284"/>
      <c r="G46" s="284"/>
      <c r="H46" s="284"/>
      <c r="I46" s="284"/>
      <c r="J46" s="66" t="s">
        <v>102</v>
      </c>
      <c r="K46" s="48" t="s">
        <v>109</v>
      </c>
      <c r="L46" s="286"/>
      <c r="M46" s="287" t="s">
        <v>9</v>
      </c>
      <c r="N46" s="288">
        <f>VLOOKUP(M46,'Config Option - UW'!$A$3:$F$34,3,FALSE)+SUM(R46:R49)</f>
        <v>0</v>
      </c>
      <c r="O46" s="289">
        <f>VLOOKUP(M46,'Config Option - UW'!$A$3:$F$34,4,FALSE)</f>
        <v>0</v>
      </c>
      <c r="P46" s="289">
        <f>IFERROR(VLOOKUP(M46,'Config Option - UW'!$A$3:$F$34,5,FALSE),"  ")</f>
        <v>0</v>
      </c>
      <c r="Q46" s="33"/>
      <c r="R46" s="34" t="str">
        <f>IFERROR(VLOOKUP(Q46,'Config Option - UW'!$B$3:$F$34,5,FALSE)," ")</f>
        <v xml:space="preserve"> </v>
      </c>
      <c r="S46" s="35" t="s">
        <v>104</v>
      </c>
      <c r="T46" s="18"/>
    </row>
    <row r="47" spans="1:20">
      <c r="A47" s="285"/>
      <c r="B47" s="285"/>
      <c r="C47" s="291"/>
      <c r="D47" s="284"/>
      <c r="E47" s="284"/>
      <c r="F47" s="285"/>
      <c r="G47" s="285"/>
      <c r="H47" s="285"/>
      <c r="I47" s="285"/>
      <c r="J47" s="67" t="s">
        <v>117</v>
      </c>
      <c r="K47" s="49" t="s">
        <v>106</v>
      </c>
      <c r="L47" s="286"/>
      <c r="M47" s="287"/>
      <c r="N47" s="288"/>
      <c r="O47" s="289"/>
      <c r="P47" s="289"/>
      <c r="Q47" s="33"/>
      <c r="R47" s="34" t="str">
        <f>IFERROR(VLOOKUP(Q47,'Config Option - UW'!$B$3:$F$34,5,FALSE)," ")</f>
        <v xml:space="preserve"> </v>
      </c>
      <c r="S47" s="35" t="s">
        <v>104</v>
      </c>
      <c r="T47" s="18"/>
    </row>
    <row r="48" spans="1:20">
      <c r="A48" s="285"/>
      <c r="B48" s="285"/>
      <c r="C48" s="291"/>
      <c r="D48" s="284"/>
      <c r="E48" s="284"/>
      <c r="F48" s="285"/>
      <c r="G48" s="285"/>
      <c r="H48" s="285"/>
      <c r="I48" s="285"/>
      <c r="J48" s="68" t="s">
        <v>118</v>
      </c>
      <c r="K48" s="49" t="s">
        <v>108</v>
      </c>
      <c r="L48" s="286"/>
      <c r="M48" s="287"/>
      <c r="N48" s="288"/>
      <c r="O48" s="289"/>
      <c r="P48" s="289"/>
      <c r="Q48" s="33"/>
      <c r="R48" s="34" t="str">
        <f>IFERROR(VLOOKUP(Q48,'Config Option - UW'!$B$3:$F$34,5,FALSE)," ")</f>
        <v xml:space="preserve"> </v>
      </c>
      <c r="S48" s="35" t="s">
        <v>104</v>
      </c>
      <c r="T48" s="18"/>
    </row>
    <row r="49" spans="1:20">
      <c r="A49" s="285"/>
      <c r="B49" s="285"/>
      <c r="C49" s="291"/>
      <c r="D49" s="284"/>
      <c r="E49" s="284"/>
      <c r="F49" s="285"/>
      <c r="G49" s="285"/>
      <c r="H49" s="285"/>
      <c r="I49" s="285"/>
      <c r="J49" s="69"/>
      <c r="K49" s="50"/>
      <c r="L49" s="286"/>
      <c r="M49" s="287"/>
      <c r="N49" s="288"/>
      <c r="O49" s="289"/>
      <c r="P49" s="289"/>
      <c r="Q49" s="33"/>
      <c r="R49" s="34" t="str">
        <f>IFERROR(VLOOKUP(Q49,'Config Option - UW'!$B$3:$F$34,5,FALSE)," ")</f>
        <v xml:space="preserve"> </v>
      </c>
      <c r="S49" s="35" t="s">
        <v>104</v>
      </c>
      <c r="T49" s="18"/>
    </row>
    <row r="50" spans="1:20">
      <c r="A50" s="281"/>
      <c r="B50" s="281">
        <v>9</v>
      </c>
      <c r="C50" s="282"/>
      <c r="D50" s="283"/>
      <c r="E50" s="283"/>
      <c r="F50" s="283"/>
      <c r="G50" s="283"/>
      <c r="H50" s="283"/>
      <c r="I50" s="283"/>
      <c r="J50" s="42" t="s">
        <v>102</v>
      </c>
      <c r="K50" s="42" t="s">
        <v>109</v>
      </c>
      <c r="L50" s="283"/>
      <c r="M50" s="294" t="s">
        <v>9</v>
      </c>
      <c r="N50" s="295">
        <f>VLOOKUP(M50,'Config Option - UW'!$A$3:$F$34,3,FALSE)+SUM(R50:R53)</f>
        <v>0</v>
      </c>
      <c r="O50" s="290">
        <f>VLOOKUP(M50,'Config Option - UW'!$A$3:$F$34,4,FALSE)</f>
        <v>0</v>
      </c>
      <c r="P50" s="290">
        <f>IFERROR(VLOOKUP(M50,'Config Option - UW'!$A$3:$F$34,5,FALSE),"  ")</f>
        <v>0</v>
      </c>
      <c r="Q50" s="38"/>
      <c r="R50" s="39" t="str">
        <f>IFERROR(VLOOKUP(Q50,'Config Option - UW'!$B$3:$F$34,5,FALSE)," ")</f>
        <v xml:space="preserve"> </v>
      </c>
      <c r="S50" s="40" t="s">
        <v>104</v>
      </c>
      <c r="T50" s="18"/>
    </row>
    <row r="51" spans="1:20">
      <c r="A51" s="281"/>
      <c r="B51" s="281"/>
      <c r="C51" s="282"/>
      <c r="D51" s="283"/>
      <c r="E51" s="283"/>
      <c r="F51" s="281"/>
      <c r="G51" s="281"/>
      <c r="H51" s="281"/>
      <c r="I51" s="281"/>
      <c r="J51" s="46" t="s">
        <v>117</v>
      </c>
      <c r="K51" s="46" t="s">
        <v>106</v>
      </c>
      <c r="L51" s="283"/>
      <c r="M51" s="294"/>
      <c r="N51" s="295"/>
      <c r="O51" s="290"/>
      <c r="P51" s="290"/>
      <c r="Q51" s="38"/>
      <c r="R51" s="39" t="str">
        <f>IFERROR(VLOOKUP(Q51,'Config Option - UW'!$B$3:$F$34,5,FALSE)," ")</f>
        <v xml:space="preserve"> </v>
      </c>
      <c r="S51" s="40" t="s">
        <v>104</v>
      </c>
      <c r="T51" s="18"/>
    </row>
    <row r="52" spans="1:20">
      <c r="A52" s="281"/>
      <c r="B52" s="281"/>
      <c r="C52" s="282"/>
      <c r="D52" s="283"/>
      <c r="E52" s="283"/>
      <c r="F52" s="281"/>
      <c r="G52" s="281"/>
      <c r="H52" s="281"/>
      <c r="I52" s="292"/>
      <c r="J52" s="65" t="s">
        <v>118</v>
      </c>
      <c r="K52" s="46" t="s">
        <v>108</v>
      </c>
      <c r="L52" s="293"/>
      <c r="M52" s="294"/>
      <c r="N52" s="295"/>
      <c r="O52" s="290"/>
      <c r="P52" s="290"/>
      <c r="Q52" s="38"/>
      <c r="R52" s="39" t="str">
        <f>IFERROR(VLOOKUP(Q52,'Config Option - UW'!$B$3:$F$34,5,FALSE)," ")</f>
        <v xml:space="preserve"> </v>
      </c>
      <c r="S52" s="40" t="s">
        <v>104</v>
      </c>
      <c r="T52" s="18"/>
    </row>
    <row r="53" spans="1:20">
      <c r="A53" s="281"/>
      <c r="B53" s="281"/>
      <c r="C53" s="282"/>
      <c r="D53" s="283"/>
      <c r="E53" s="283"/>
      <c r="F53" s="281"/>
      <c r="G53" s="281"/>
      <c r="H53" s="281"/>
      <c r="I53" s="292"/>
      <c r="J53" s="64"/>
      <c r="K53" s="47"/>
      <c r="L53" s="293"/>
      <c r="M53" s="294"/>
      <c r="N53" s="295"/>
      <c r="O53" s="290"/>
      <c r="P53" s="290"/>
      <c r="Q53" s="38"/>
      <c r="R53" s="39" t="str">
        <f>IFERROR(VLOOKUP(Q53,'Config Option - UW'!$B$3:$F$34,5,FALSE)," ")</f>
        <v xml:space="preserve"> </v>
      </c>
      <c r="S53" s="40" t="s">
        <v>104</v>
      </c>
      <c r="T53" s="18"/>
    </row>
    <row r="54" spans="1:20">
      <c r="A54" s="285"/>
      <c r="B54" s="285">
        <v>10</v>
      </c>
      <c r="C54" s="291"/>
      <c r="D54" s="284"/>
      <c r="E54" s="284"/>
      <c r="F54" s="284"/>
      <c r="G54" s="284"/>
      <c r="H54" s="284"/>
      <c r="I54" s="284"/>
      <c r="J54" s="66" t="s">
        <v>102</v>
      </c>
      <c r="K54" s="48" t="s">
        <v>109</v>
      </c>
      <c r="L54" s="286"/>
      <c r="M54" s="287" t="s">
        <v>9</v>
      </c>
      <c r="N54" s="288">
        <f>VLOOKUP(M54,'Config Option - UW'!$A$3:$F$34,3,FALSE)+SUM(R54:R57)</f>
        <v>0</v>
      </c>
      <c r="O54" s="289">
        <f>VLOOKUP(M54,'Config Option - UW'!$A$3:$F$34,4,FALSE)</f>
        <v>0</v>
      </c>
      <c r="P54" s="289">
        <f>IFERROR(VLOOKUP(M54,'Config Option - UW'!$A$3:$F$34,5,FALSE),"  ")</f>
        <v>0</v>
      </c>
      <c r="Q54" s="33"/>
      <c r="R54" s="34" t="str">
        <f>IFERROR(VLOOKUP(Q54,'Config Option - UW'!$B$3:$F$34,5,FALSE)," ")</f>
        <v xml:space="preserve"> </v>
      </c>
      <c r="S54" s="35" t="s">
        <v>104</v>
      </c>
      <c r="T54" s="18"/>
    </row>
    <row r="55" spans="1:20">
      <c r="A55" s="285"/>
      <c r="B55" s="285"/>
      <c r="C55" s="291"/>
      <c r="D55" s="284"/>
      <c r="E55" s="284"/>
      <c r="F55" s="285"/>
      <c r="G55" s="285"/>
      <c r="H55" s="285"/>
      <c r="I55" s="285"/>
      <c r="J55" s="67" t="s">
        <v>117</v>
      </c>
      <c r="K55" s="49" t="s">
        <v>106</v>
      </c>
      <c r="L55" s="286"/>
      <c r="M55" s="287"/>
      <c r="N55" s="288"/>
      <c r="O55" s="289"/>
      <c r="P55" s="289"/>
      <c r="Q55" s="33"/>
      <c r="R55" s="34" t="str">
        <f>IFERROR(VLOOKUP(Q55,'Config Option - UW'!$B$3:$F$34,5,FALSE)," ")</f>
        <v xml:space="preserve"> </v>
      </c>
      <c r="S55" s="35" t="s">
        <v>104</v>
      </c>
      <c r="T55" s="18"/>
    </row>
    <row r="56" spans="1:20">
      <c r="A56" s="285"/>
      <c r="B56" s="285"/>
      <c r="C56" s="291"/>
      <c r="D56" s="284"/>
      <c r="E56" s="284"/>
      <c r="F56" s="285"/>
      <c r="G56" s="285"/>
      <c r="H56" s="285"/>
      <c r="I56" s="285"/>
      <c r="J56" s="68" t="s">
        <v>118</v>
      </c>
      <c r="K56" s="49" t="s">
        <v>108</v>
      </c>
      <c r="L56" s="286"/>
      <c r="M56" s="287"/>
      <c r="N56" s="288"/>
      <c r="O56" s="289"/>
      <c r="P56" s="289"/>
      <c r="Q56" s="33"/>
      <c r="R56" s="34" t="str">
        <f>IFERROR(VLOOKUP(Q56,'Config Option - UW'!$B$3:$F$34,5,FALSE)," ")</f>
        <v xml:space="preserve"> </v>
      </c>
      <c r="S56" s="35" t="s">
        <v>104</v>
      </c>
      <c r="T56" s="18"/>
    </row>
    <row r="57" spans="1:20">
      <c r="A57" s="285"/>
      <c r="B57" s="285"/>
      <c r="C57" s="291"/>
      <c r="D57" s="284"/>
      <c r="E57" s="284"/>
      <c r="F57" s="285"/>
      <c r="G57" s="285"/>
      <c r="H57" s="285"/>
      <c r="I57" s="285"/>
      <c r="J57" s="69"/>
      <c r="K57" s="50"/>
      <c r="L57" s="286"/>
      <c r="M57" s="287"/>
      <c r="N57" s="288"/>
      <c r="O57" s="289"/>
      <c r="P57" s="289"/>
      <c r="Q57" s="33"/>
      <c r="R57" s="34" t="str">
        <f>IFERROR(VLOOKUP(Q57,'Config Option - UW'!$B$3:$F$34,5,FALSE)," ")</f>
        <v xml:space="preserve"> </v>
      </c>
      <c r="S57" s="35" t="s">
        <v>104</v>
      </c>
      <c r="T57" s="18"/>
    </row>
    <row r="58" spans="1:20">
      <c r="A58" s="281"/>
      <c r="B58" s="281">
        <v>11</v>
      </c>
      <c r="C58" s="282"/>
      <c r="D58" s="283"/>
      <c r="E58" s="283"/>
      <c r="F58" s="283"/>
      <c r="G58" s="283"/>
      <c r="H58" s="283"/>
      <c r="I58" s="283"/>
      <c r="J58" s="42" t="s">
        <v>102</v>
      </c>
      <c r="K58" s="42" t="s">
        <v>109</v>
      </c>
      <c r="L58" s="283"/>
      <c r="M58" s="294" t="s">
        <v>9</v>
      </c>
      <c r="N58" s="295">
        <f>VLOOKUP(M58,'Config Option - UW'!$A$3:$F$34,3,FALSE)+SUM(R58:R61)</f>
        <v>0</v>
      </c>
      <c r="O58" s="290">
        <f>VLOOKUP(M58,'Config Option - UW'!$A$3:$F$34,4,FALSE)</f>
        <v>0</v>
      </c>
      <c r="P58" s="290">
        <f>IFERROR(VLOOKUP(M58,'Config Option - UW'!$A$3:$F$34,5,FALSE),"  ")</f>
        <v>0</v>
      </c>
      <c r="Q58" s="38"/>
      <c r="R58" s="39" t="str">
        <f>IFERROR(VLOOKUP(Q58,'Config Option - UW'!$B$3:$F$34,5,FALSE)," ")</f>
        <v xml:space="preserve"> </v>
      </c>
      <c r="S58" s="40" t="s">
        <v>104</v>
      </c>
      <c r="T58" s="18"/>
    </row>
    <row r="59" spans="1:20">
      <c r="A59" s="281"/>
      <c r="B59" s="281"/>
      <c r="C59" s="282"/>
      <c r="D59" s="283"/>
      <c r="E59" s="283"/>
      <c r="F59" s="281"/>
      <c r="G59" s="281"/>
      <c r="H59" s="281"/>
      <c r="I59" s="281"/>
      <c r="J59" s="46" t="s">
        <v>117</v>
      </c>
      <c r="K59" s="46" t="s">
        <v>106</v>
      </c>
      <c r="L59" s="283"/>
      <c r="M59" s="294"/>
      <c r="N59" s="295"/>
      <c r="O59" s="290"/>
      <c r="P59" s="290"/>
      <c r="Q59" s="38"/>
      <c r="R59" s="39" t="str">
        <f>IFERROR(VLOOKUP(Q59,'Config Option - UW'!$B$3:$F$34,5,FALSE)," ")</f>
        <v xml:space="preserve"> </v>
      </c>
      <c r="S59" s="40" t="s">
        <v>104</v>
      </c>
      <c r="T59" s="18"/>
    </row>
    <row r="60" spans="1:20">
      <c r="A60" s="281"/>
      <c r="B60" s="281"/>
      <c r="C60" s="282"/>
      <c r="D60" s="283"/>
      <c r="E60" s="283"/>
      <c r="F60" s="281"/>
      <c r="G60" s="281"/>
      <c r="H60" s="281"/>
      <c r="I60" s="292"/>
      <c r="J60" s="65" t="s">
        <v>118</v>
      </c>
      <c r="K60" s="46" t="s">
        <v>108</v>
      </c>
      <c r="L60" s="293"/>
      <c r="M60" s="294"/>
      <c r="N60" s="295"/>
      <c r="O60" s="290"/>
      <c r="P60" s="290"/>
      <c r="Q60" s="38"/>
      <c r="R60" s="39" t="str">
        <f>IFERROR(VLOOKUP(Q60,'Config Option - UW'!$B$3:$F$34,5,FALSE)," ")</f>
        <v xml:space="preserve"> </v>
      </c>
      <c r="S60" s="40" t="s">
        <v>104</v>
      </c>
      <c r="T60" s="18"/>
    </row>
    <row r="61" spans="1:20">
      <c r="A61" s="281"/>
      <c r="B61" s="281"/>
      <c r="C61" s="282"/>
      <c r="D61" s="283"/>
      <c r="E61" s="283"/>
      <c r="F61" s="281"/>
      <c r="G61" s="281"/>
      <c r="H61" s="281"/>
      <c r="I61" s="292"/>
      <c r="J61" s="64"/>
      <c r="K61" s="47"/>
      <c r="L61" s="293"/>
      <c r="M61" s="294"/>
      <c r="N61" s="295"/>
      <c r="O61" s="290"/>
      <c r="P61" s="290"/>
      <c r="Q61" s="38"/>
      <c r="R61" s="39" t="str">
        <f>IFERROR(VLOOKUP(Q61,'Config Option - UW'!$B$3:$F$34,5,FALSE)," ")</f>
        <v xml:space="preserve"> </v>
      </c>
      <c r="S61" s="40" t="s">
        <v>104</v>
      </c>
      <c r="T61" s="18"/>
    </row>
    <row r="62" spans="1:20">
      <c r="A62" s="285"/>
      <c r="B62" s="285">
        <v>12</v>
      </c>
      <c r="C62" s="291"/>
      <c r="D62" s="284"/>
      <c r="E62" s="284"/>
      <c r="F62" s="284"/>
      <c r="G62" s="284"/>
      <c r="H62" s="284"/>
      <c r="I62" s="284"/>
      <c r="J62" s="66" t="s">
        <v>102</v>
      </c>
      <c r="K62" s="48" t="s">
        <v>109</v>
      </c>
      <c r="L62" s="286"/>
      <c r="M62" s="287" t="s">
        <v>9</v>
      </c>
      <c r="N62" s="288">
        <f>VLOOKUP(M62,'Config Option - UW'!$A$3:$F$34,3,FALSE)+SUM(R62:R65)</f>
        <v>0</v>
      </c>
      <c r="O62" s="289">
        <f>VLOOKUP(M62,'Config Option - UW'!$A$3:$F$34,4,FALSE)</f>
        <v>0</v>
      </c>
      <c r="P62" s="289">
        <f>IFERROR(VLOOKUP(M62,'Config Option - UW'!$A$3:$F$34,5,FALSE),"  ")</f>
        <v>0</v>
      </c>
      <c r="Q62" s="33"/>
      <c r="R62" s="34" t="str">
        <f>IFERROR(VLOOKUP(Q62,'Config Option - UW'!$B$3:$F$34,5,FALSE)," ")</f>
        <v xml:space="preserve"> </v>
      </c>
      <c r="S62" s="35" t="s">
        <v>104</v>
      </c>
      <c r="T62" s="18"/>
    </row>
    <row r="63" spans="1:20">
      <c r="A63" s="285"/>
      <c r="B63" s="285"/>
      <c r="C63" s="291"/>
      <c r="D63" s="284"/>
      <c r="E63" s="284"/>
      <c r="F63" s="285"/>
      <c r="G63" s="285"/>
      <c r="H63" s="285"/>
      <c r="I63" s="285"/>
      <c r="J63" s="67" t="s">
        <v>117</v>
      </c>
      <c r="K63" s="49" t="s">
        <v>106</v>
      </c>
      <c r="L63" s="286"/>
      <c r="M63" s="287"/>
      <c r="N63" s="288"/>
      <c r="O63" s="289"/>
      <c r="P63" s="289"/>
      <c r="Q63" s="33"/>
      <c r="R63" s="34" t="str">
        <f>IFERROR(VLOOKUP(Q63,'Config Option - UW'!$B$3:$F$34,5,FALSE)," ")</f>
        <v xml:space="preserve"> </v>
      </c>
      <c r="S63" s="35" t="s">
        <v>104</v>
      </c>
      <c r="T63" s="18"/>
    </row>
    <row r="64" spans="1:20">
      <c r="A64" s="285"/>
      <c r="B64" s="285"/>
      <c r="C64" s="291"/>
      <c r="D64" s="284"/>
      <c r="E64" s="284"/>
      <c r="F64" s="285"/>
      <c r="G64" s="285"/>
      <c r="H64" s="285"/>
      <c r="I64" s="285"/>
      <c r="J64" s="68" t="s">
        <v>118</v>
      </c>
      <c r="K64" s="49" t="s">
        <v>108</v>
      </c>
      <c r="L64" s="286"/>
      <c r="M64" s="287"/>
      <c r="N64" s="288"/>
      <c r="O64" s="289"/>
      <c r="P64" s="289"/>
      <c r="Q64" s="33"/>
      <c r="R64" s="34" t="str">
        <f>IFERROR(VLOOKUP(Q64,'Config Option - UW'!$B$3:$F$34,5,FALSE)," ")</f>
        <v xml:space="preserve"> </v>
      </c>
      <c r="S64" s="35" t="s">
        <v>104</v>
      </c>
      <c r="T64" s="18"/>
    </row>
    <row r="65" spans="1:20">
      <c r="A65" s="285"/>
      <c r="B65" s="285"/>
      <c r="C65" s="291"/>
      <c r="D65" s="284"/>
      <c r="E65" s="284"/>
      <c r="F65" s="285"/>
      <c r="G65" s="285"/>
      <c r="H65" s="285"/>
      <c r="I65" s="285"/>
      <c r="J65" s="69"/>
      <c r="K65" s="50"/>
      <c r="L65" s="286"/>
      <c r="M65" s="287"/>
      <c r="N65" s="288"/>
      <c r="O65" s="289"/>
      <c r="P65" s="289"/>
      <c r="Q65" s="33"/>
      <c r="R65" s="34" t="str">
        <f>IFERROR(VLOOKUP(Q65,'Config Option - UW'!$B$3:$F$34,5,FALSE)," ")</f>
        <v xml:space="preserve"> </v>
      </c>
      <c r="S65" s="35" t="s">
        <v>104</v>
      </c>
      <c r="T65" s="18"/>
    </row>
    <row r="66" spans="1:20">
      <c r="A66" s="281"/>
      <c r="B66" s="281">
        <v>13</v>
      </c>
      <c r="C66" s="282"/>
      <c r="D66" s="283"/>
      <c r="E66" s="283"/>
      <c r="F66" s="283"/>
      <c r="G66" s="283"/>
      <c r="H66" s="283"/>
      <c r="I66" s="283"/>
      <c r="J66" s="42" t="s">
        <v>102</v>
      </c>
      <c r="K66" s="42" t="s">
        <v>109</v>
      </c>
      <c r="L66" s="283"/>
      <c r="M66" s="294" t="s">
        <v>9</v>
      </c>
      <c r="N66" s="295">
        <f>VLOOKUP(M66,'Config Option - UW'!$A$3:$F$34,3,FALSE)+SUM(R66:R69)</f>
        <v>0</v>
      </c>
      <c r="O66" s="290">
        <f>VLOOKUP(M66,'Config Option - UW'!$A$3:$F$34,4,FALSE)</f>
        <v>0</v>
      </c>
      <c r="P66" s="290">
        <f>IFERROR(VLOOKUP(M66,'Config Option - UW'!$A$3:$F$34,5,FALSE),"  ")</f>
        <v>0</v>
      </c>
      <c r="Q66" s="38"/>
      <c r="R66" s="39" t="str">
        <f>IFERROR(VLOOKUP(Q66,'Config Option - UW'!$B$3:$F$34,5,FALSE)," ")</f>
        <v xml:space="preserve"> </v>
      </c>
      <c r="S66" s="40" t="s">
        <v>104</v>
      </c>
      <c r="T66" s="18"/>
    </row>
    <row r="67" spans="1:20">
      <c r="A67" s="281"/>
      <c r="B67" s="281"/>
      <c r="C67" s="282"/>
      <c r="D67" s="283"/>
      <c r="E67" s="283"/>
      <c r="F67" s="281"/>
      <c r="G67" s="281"/>
      <c r="H67" s="281"/>
      <c r="I67" s="281"/>
      <c r="J67" s="46" t="s">
        <v>117</v>
      </c>
      <c r="K67" s="46" t="s">
        <v>106</v>
      </c>
      <c r="L67" s="283"/>
      <c r="M67" s="294"/>
      <c r="N67" s="295"/>
      <c r="O67" s="290"/>
      <c r="P67" s="290"/>
      <c r="Q67" s="38"/>
      <c r="R67" s="39" t="str">
        <f>IFERROR(VLOOKUP(Q67,'Config Option - UW'!$B$3:$F$34,5,FALSE)," ")</f>
        <v xml:space="preserve"> </v>
      </c>
      <c r="S67" s="40" t="s">
        <v>104</v>
      </c>
      <c r="T67" s="18"/>
    </row>
    <row r="68" spans="1:20">
      <c r="A68" s="281"/>
      <c r="B68" s="281"/>
      <c r="C68" s="282"/>
      <c r="D68" s="283"/>
      <c r="E68" s="283"/>
      <c r="F68" s="281"/>
      <c r="G68" s="281"/>
      <c r="H68" s="281"/>
      <c r="I68" s="292"/>
      <c r="J68" s="65" t="s">
        <v>118</v>
      </c>
      <c r="K68" s="46" t="s">
        <v>108</v>
      </c>
      <c r="L68" s="293"/>
      <c r="M68" s="294"/>
      <c r="N68" s="295"/>
      <c r="O68" s="290"/>
      <c r="P68" s="290"/>
      <c r="Q68" s="38"/>
      <c r="R68" s="39" t="str">
        <f>IFERROR(VLOOKUP(Q68,'Config Option - UW'!$B$3:$F$34,5,FALSE)," ")</f>
        <v xml:space="preserve"> </v>
      </c>
      <c r="S68" s="40" t="s">
        <v>104</v>
      </c>
      <c r="T68" s="18"/>
    </row>
    <row r="69" spans="1:20">
      <c r="A69" s="281"/>
      <c r="B69" s="281"/>
      <c r="C69" s="282"/>
      <c r="D69" s="283"/>
      <c r="E69" s="283"/>
      <c r="F69" s="281"/>
      <c r="G69" s="281"/>
      <c r="H69" s="281"/>
      <c r="I69" s="292"/>
      <c r="J69" s="64"/>
      <c r="K69" s="47"/>
      <c r="L69" s="293"/>
      <c r="M69" s="294"/>
      <c r="N69" s="295"/>
      <c r="O69" s="290"/>
      <c r="P69" s="290"/>
      <c r="Q69" s="38"/>
      <c r="R69" s="39" t="str">
        <f>IFERROR(VLOOKUP(Q69,'Config Option - UW'!$B$3:$F$34,5,FALSE)," ")</f>
        <v xml:space="preserve"> </v>
      </c>
      <c r="S69" s="40" t="s">
        <v>104</v>
      </c>
      <c r="T69" s="18"/>
    </row>
    <row r="70" spans="1:20">
      <c r="A70" s="285"/>
      <c r="B70" s="285">
        <v>14</v>
      </c>
      <c r="C70" s="291"/>
      <c r="D70" s="284"/>
      <c r="E70" s="284"/>
      <c r="F70" s="284"/>
      <c r="G70" s="284"/>
      <c r="H70" s="284"/>
      <c r="I70" s="284"/>
      <c r="J70" s="66" t="s">
        <v>102</v>
      </c>
      <c r="K70" s="48" t="s">
        <v>109</v>
      </c>
      <c r="L70" s="286"/>
      <c r="M70" s="287" t="s">
        <v>9</v>
      </c>
      <c r="N70" s="288">
        <f>VLOOKUP(M70,'Config Option - UW'!$A$3:$F$34,3,FALSE)+SUM(R70:R73)</f>
        <v>0</v>
      </c>
      <c r="O70" s="289">
        <f>VLOOKUP(M70,'Config Option - UW'!$A$3:$F$34,4,FALSE)</f>
        <v>0</v>
      </c>
      <c r="P70" s="289">
        <f>IFERROR(VLOOKUP(M70,'Config Option - UW'!$A$3:$F$34,5,FALSE),"  ")</f>
        <v>0</v>
      </c>
      <c r="Q70" s="33"/>
      <c r="R70" s="34" t="str">
        <f>IFERROR(VLOOKUP(Q70,'Config Option - UW'!$B$3:$F$34,5,FALSE)," ")</f>
        <v xml:space="preserve"> </v>
      </c>
      <c r="S70" s="35" t="s">
        <v>104</v>
      </c>
      <c r="T70" s="18"/>
    </row>
    <row r="71" spans="1:20">
      <c r="A71" s="285"/>
      <c r="B71" s="285"/>
      <c r="C71" s="291"/>
      <c r="D71" s="284"/>
      <c r="E71" s="284"/>
      <c r="F71" s="285"/>
      <c r="G71" s="285"/>
      <c r="H71" s="285"/>
      <c r="I71" s="285"/>
      <c r="J71" s="67" t="s">
        <v>117</v>
      </c>
      <c r="K71" s="49" t="s">
        <v>106</v>
      </c>
      <c r="L71" s="286"/>
      <c r="M71" s="287"/>
      <c r="N71" s="288"/>
      <c r="O71" s="289"/>
      <c r="P71" s="289"/>
      <c r="Q71" s="33"/>
      <c r="R71" s="34" t="str">
        <f>IFERROR(VLOOKUP(Q71,'Config Option - UW'!$B$3:$F$34,5,FALSE)," ")</f>
        <v xml:space="preserve"> </v>
      </c>
      <c r="S71" s="35" t="s">
        <v>104</v>
      </c>
      <c r="T71" s="18"/>
    </row>
    <row r="72" spans="1:20">
      <c r="A72" s="285"/>
      <c r="B72" s="285"/>
      <c r="C72" s="291"/>
      <c r="D72" s="284"/>
      <c r="E72" s="284"/>
      <c r="F72" s="285"/>
      <c r="G72" s="285"/>
      <c r="H72" s="285"/>
      <c r="I72" s="285"/>
      <c r="J72" s="68" t="s">
        <v>118</v>
      </c>
      <c r="K72" s="49" t="s">
        <v>108</v>
      </c>
      <c r="L72" s="286"/>
      <c r="M72" s="287"/>
      <c r="N72" s="288"/>
      <c r="O72" s="289"/>
      <c r="P72" s="289"/>
      <c r="Q72" s="33"/>
      <c r="R72" s="34" t="str">
        <f>IFERROR(VLOOKUP(Q72,'Config Option - UW'!$B$3:$F$34,5,FALSE)," ")</f>
        <v xml:space="preserve"> </v>
      </c>
      <c r="S72" s="35" t="s">
        <v>104</v>
      </c>
      <c r="T72" s="18"/>
    </row>
    <row r="73" spans="1:20">
      <c r="A73" s="285"/>
      <c r="B73" s="285"/>
      <c r="C73" s="291"/>
      <c r="D73" s="284"/>
      <c r="E73" s="284"/>
      <c r="F73" s="285"/>
      <c r="G73" s="285"/>
      <c r="H73" s="285"/>
      <c r="I73" s="285"/>
      <c r="J73" s="69"/>
      <c r="K73" s="50"/>
      <c r="L73" s="286"/>
      <c r="M73" s="287"/>
      <c r="N73" s="288"/>
      <c r="O73" s="289"/>
      <c r="P73" s="289"/>
      <c r="Q73" s="33"/>
      <c r="R73" s="34" t="str">
        <f>IFERROR(VLOOKUP(Q73,'Config Option - UW'!$B$3:$F$34,5,FALSE)," ")</f>
        <v xml:space="preserve"> </v>
      </c>
      <c r="S73" s="35" t="s">
        <v>104</v>
      </c>
      <c r="T73" s="18"/>
    </row>
    <row r="74" spans="1:20">
      <c r="A74" s="281"/>
      <c r="B74" s="281">
        <v>15</v>
      </c>
      <c r="C74" s="282"/>
      <c r="D74" s="283"/>
      <c r="E74" s="283"/>
      <c r="F74" s="283"/>
      <c r="G74" s="283"/>
      <c r="H74" s="283"/>
      <c r="I74" s="283"/>
      <c r="J74" s="42" t="s">
        <v>102</v>
      </c>
      <c r="K74" s="42" t="s">
        <v>109</v>
      </c>
      <c r="L74" s="283"/>
      <c r="M74" s="294" t="s">
        <v>9</v>
      </c>
      <c r="N74" s="295">
        <f>VLOOKUP(M74,'Config Option - UW'!$A$3:$F$34,3,FALSE)+SUM(R74:R77)</f>
        <v>0</v>
      </c>
      <c r="O74" s="290">
        <f>VLOOKUP(M74,'Config Option - UW'!$A$3:$F$34,4,FALSE)</f>
        <v>0</v>
      </c>
      <c r="P74" s="290">
        <f>IFERROR(VLOOKUP(M74,'Config Option - UW'!$A$3:$F$34,5,FALSE),"  ")</f>
        <v>0</v>
      </c>
      <c r="Q74" s="38"/>
      <c r="R74" s="39" t="str">
        <f>IFERROR(VLOOKUP(Q74,'Config Option - UW'!$B$3:$F$34,5,FALSE)," ")</f>
        <v xml:space="preserve"> </v>
      </c>
      <c r="S74" s="40" t="s">
        <v>104</v>
      </c>
      <c r="T74" s="18"/>
    </row>
    <row r="75" spans="1:20">
      <c r="A75" s="281"/>
      <c r="B75" s="281"/>
      <c r="C75" s="282"/>
      <c r="D75" s="283"/>
      <c r="E75" s="283"/>
      <c r="F75" s="281"/>
      <c r="G75" s="281"/>
      <c r="H75" s="281"/>
      <c r="I75" s="281"/>
      <c r="J75" s="46" t="s">
        <v>117</v>
      </c>
      <c r="K75" s="46" t="s">
        <v>106</v>
      </c>
      <c r="L75" s="283"/>
      <c r="M75" s="294"/>
      <c r="N75" s="295"/>
      <c r="O75" s="290"/>
      <c r="P75" s="290"/>
      <c r="Q75" s="38"/>
      <c r="R75" s="39" t="str">
        <f>IFERROR(VLOOKUP(Q75,'Config Option - UW'!$B$3:$F$34,5,FALSE)," ")</f>
        <v xml:space="preserve"> </v>
      </c>
      <c r="S75" s="40" t="s">
        <v>104</v>
      </c>
      <c r="T75" s="18"/>
    </row>
    <row r="76" spans="1:20">
      <c r="A76" s="281"/>
      <c r="B76" s="281"/>
      <c r="C76" s="282"/>
      <c r="D76" s="283"/>
      <c r="E76" s="283"/>
      <c r="F76" s="281"/>
      <c r="G76" s="281"/>
      <c r="H76" s="281"/>
      <c r="I76" s="292"/>
      <c r="J76" s="65" t="s">
        <v>118</v>
      </c>
      <c r="K76" s="46" t="s">
        <v>108</v>
      </c>
      <c r="L76" s="293"/>
      <c r="M76" s="294"/>
      <c r="N76" s="295"/>
      <c r="O76" s="290"/>
      <c r="P76" s="290"/>
      <c r="Q76" s="38"/>
      <c r="R76" s="39" t="str">
        <f>IFERROR(VLOOKUP(Q76,'Config Option - UW'!$B$3:$F$34,5,FALSE)," ")</f>
        <v xml:space="preserve"> </v>
      </c>
      <c r="S76" s="40" t="s">
        <v>104</v>
      </c>
      <c r="T76" s="18"/>
    </row>
    <row r="77" spans="1:20">
      <c r="A77" s="281"/>
      <c r="B77" s="281"/>
      <c r="C77" s="282"/>
      <c r="D77" s="283"/>
      <c r="E77" s="283"/>
      <c r="F77" s="281"/>
      <c r="G77" s="281"/>
      <c r="H77" s="281"/>
      <c r="I77" s="292"/>
      <c r="J77" s="64"/>
      <c r="K77" s="47"/>
      <c r="L77" s="293"/>
      <c r="M77" s="294"/>
      <c r="N77" s="295"/>
      <c r="O77" s="290"/>
      <c r="P77" s="290"/>
      <c r="Q77" s="38"/>
      <c r="R77" s="39" t="str">
        <f>IFERROR(VLOOKUP(Q77,'Config Option - UW'!$B$3:$F$34,5,FALSE)," ")</f>
        <v xml:space="preserve"> </v>
      </c>
      <c r="S77" s="40" t="s">
        <v>104</v>
      </c>
      <c r="T77" s="18"/>
    </row>
    <row r="78" spans="1:20">
      <c r="A78" s="285"/>
      <c r="B78" s="285">
        <v>16</v>
      </c>
      <c r="C78" s="291"/>
      <c r="D78" s="284"/>
      <c r="E78" s="284"/>
      <c r="F78" s="284"/>
      <c r="G78" s="284"/>
      <c r="H78" s="284"/>
      <c r="I78" s="284"/>
      <c r="J78" s="66" t="s">
        <v>102</v>
      </c>
      <c r="K78" s="48" t="s">
        <v>109</v>
      </c>
      <c r="L78" s="286"/>
      <c r="M78" s="287" t="s">
        <v>9</v>
      </c>
      <c r="N78" s="288">
        <f>VLOOKUP(M78,'Config Option - UW'!$A$3:$F$34,3,FALSE)+SUM(R78:R81)</f>
        <v>0</v>
      </c>
      <c r="O78" s="289">
        <f>VLOOKUP(M78,'Config Option - UW'!$A$3:$F$34,4,FALSE)</f>
        <v>0</v>
      </c>
      <c r="P78" s="289">
        <f>IFERROR(VLOOKUP(M78,'Config Option - UW'!$A$3:$F$34,5,FALSE),"  ")</f>
        <v>0</v>
      </c>
      <c r="Q78" s="33"/>
      <c r="R78" s="34" t="str">
        <f>IFERROR(VLOOKUP(Q78,'Config Option - UW'!$B$3:$F$34,5,FALSE)," ")</f>
        <v xml:space="preserve"> </v>
      </c>
      <c r="S78" s="35" t="s">
        <v>104</v>
      </c>
      <c r="T78" s="18"/>
    </row>
    <row r="79" spans="1:20">
      <c r="A79" s="285"/>
      <c r="B79" s="285"/>
      <c r="C79" s="291"/>
      <c r="D79" s="284"/>
      <c r="E79" s="284"/>
      <c r="F79" s="285"/>
      <c r="G79" s="285"/>
      <c r="H79" s="285"/>
      <c r="I79" s="285"/>
      <c r="J79" s="67" t="s">
        <v>117</v>
      </c>
      <c r="K79" s="49" t="s">
        <v>106</v>
      </c>
      <c r="L79" s="286"/>
      <c r="M79" s="287"/>
      <c r="N79" s="288"/>
      <c r="O79" s="289"/>
      <c r="P79" s="289"/>
      <c r="Q79" s="33"/>
      <c r="R79" s="34" t="str">
        <f>IFERROR(VLOOKUP(Q79,'Config Option - UW'!$B$3:$F$34,5,FALSE)," ")</f>
        <v xml:space="preserve"> </v>
      </c>
      <c r="S79" s="35" t="s">
        <v>104</v>
      </c>
      <c r="T79" s="18"/>
    </row>
    <row r="80" spans="1:20">
      <c r="A80" s="285"/>
      <c r="B80" s="285"/>
      <c r="C80" s="291"/>
      <c r="D80" s="284"/>
      <c r="E80" s="284"/>
      <c r="F80" s="285"/>
      <c r="G80" s="285"/>
      <c r="H80" s="285"/>
      <c r="I80" s="285"/>
      <c r="J80" s="68" t="s">
        <v>118</v>
      </c>
      <c r="K80" s="49" t="s">
        <v>108</v>
      </c>
      <c r="L80" s="286"/>
      <c r="M80" s="287"/>
      <c r="N80" s="288"/>
      <c r="O80" s="289"/>
      <c r="P80" s="289"/>
      <c r="Q80" s="33"/>
      <c r="R80" s="34" t="str">
        <f>IFERROR(VLOOKUP(Q80,'Config Option - UW'!$B$3:$F$34,5,FALSE)," ")</f>
        <v xml:space="preserve"> </v>
      </c>
      <c r="S80" s="35" t="s">
        <v>104</v>
      </c>
      <c r="T80" s="18"/>
    </row>
    <row r="81" spans="1:20">
      <c r="A81" s="285"/>
      <c r="B81" s="285"/>
      <c r="C81" s="291"/>
      <c r="D81" s="284"/>
      <c r="E81" s="284"/>
      <c r="F81" s="285"/>
      <c r="G81" s="285"/>
      <c r="H81" s="285"/>
      <c r="I81" s="285"/>
      <c r="J81" s="69"/>
      <c r="K81" s="50"/>
      <c r="L81" s="286"/>
      <c r="M81" s="287"/>
      <c r="N81" s="288"/>
      <c r="O81" s="289"/>
      <c r="P81" s="289"/>
      <c r="Q81" s="33"/>
      <c r="R81" s="34" t="str">
        <f>IFERROR(VLOOKUP(Q81,'Config Option - UW'!$B$3:$F$34,5,FALSE)," ")</f>
        <v xml:space="preserve"> </v>
      </c>
      <c r="S81" s="35" t="s">
        <v>104</v>
      </c>
      <c r="T81" s="18"/>
    </row>
    <row r="82" spans="1:20">
      <c r="A82" s="281"/>
      <c r="B82" s="281">
        <v>17</v>
      </c>
      <c r="C82" s="282"/>
      <c r="D82" s="283"/>
      <c r="E82" s="283"/>
      <c r="F82" s="283"/>
      <c r="G82" s="283"/>
      <c r="H82" s="283"/>
      <c r="I82" s="283"/>
      <c r="J82" s="42" t="s">
        <v>102</v>
      </c>
      <c r="K82" s="42" t="s">
        <v>109</v>
      </c>
      <c r="L82" s="283"/>
      <c r="M82" s="294" t="s">
        <v>9</v>
      </c>
      <c r="N82" s="295">
        <f>VLOOKUP(M82,'Config Option - UW'!$A$3:$F$34,3,FALSE)+SUM(R82:R85)</f>
        <v>0</v>
      </c>
      <c r="O82" s="290">
        <f>VLOOKUP(M82,'Config Option - UW'!$A$3:$F$34,4,FALSE)</f>
        <v>0</v>
      </c>
      <c r="P82" s="290">
        <f>IFERROR(VLOOKUP(M82,'Config Option - UW'!$A$3:$F$34,5,FALSE),"  ")</f>
        <v>0</v>
      </c>
      <c r="Q82" s="38"/>
      <c r="R82" s="39" t="str">
        <f>IFERROR(VLOOKUP(Q82,'Config Option - UW'!$B$3:$F$34,5,FALSE)," ")</f>
        <v xml:space="preserve"> </v>
      </c>
      <c r="S82" s="40" t="s">
        <v>104</v>
      </c>
      <c r="T82" s="18"/>
    </row>
    <row r="83" spans="1:20">
      <c r="A83" s="281"/>
      <c r="B83" s="281"/>
      <c r="C83" s="282"/>
      <c r="D83" s="283"/>
      <c r="E83" s="283"/>
      <c r="F83" s="281"/>
      <c r="G83" s="281"/>
      <c r="H83" s="281"/>
      <c r="I83" s="281"/>
      <c r="J83" s="46" t="s">
        <v>117</v>
      </c>
      <c r="K83" s="46" t="s">
        <v>106</v>
      </c>
      <c r="L83" s="283"/>
      <c r="M83" s="294"/>
      <c r="N83" s="295"/>
      <c r="O83" s="290"/>
      <c r="P83" s="290"/>
      <c r="Q83" s="38"/>
      <c r="R83" s="39" t="str">
        <f>IFERROR(VLOOKUP(Q83,'Config Option - UW'!$B$3:$F$34,5,FALSE)," ")</f>
        <v xml:space="preserve"> </v>
      </c>
      <c r="S83" s="40" t="s">
        <v>104</v>
      </c>
      <c r="T83" s="18"/>
    </row>
    <row r="84" spans="1:20">
      <c r="A84" s="281"/>
      <c r="B84" s="281"/>
      <c r="C84" s="282"/>
      <c r="D84" s="283"/>
      <c r="E84" s="283"/>
      <c r="F84" s="281"/>
      <c r="G84" s="281"/>
      <c r="H84" s="281"/>
      <c r="I84" s="292"/>
      <c r="J84" s="65" t="s">
        <v>118</v>
      </c>
      <c r="K84" s="46" t="s">
        <v>108</v>
      </c>
      <c r="L84" s="293"/>
      <c r="M84" s="294"/>
      <c r="N84" s="295"/>
      <c r="O84" s="290"/>
      <c r="P84" s="290"/>
      <c r="Q84" s="38"/>
      <c r="R84" s="39" t="str">
        <f>IFERROR(VLOOKUP(Q84,'Config Option - UW'!$B$3:$F$34,5,FALSE)," ")</f>
        <v xml:space="preserve"> </v>
      </c>
      <c r="S84" s="40" t="s">
        <v>104</v>
      </c>
      <c r="T84" s="18"/>
    </row>
    <row r="85" spans="1:20">
      <c r="A85" s="281"/>
      <c r="B85" s="281"/>
      <c r="C85" s="282"/>
      <c r="D85" s="283"/>
      <c r="E85" s="283"/>
      <c r="F85" s="281"/>
      <c r="G85" s="281"/>
      <c r="H85" s="281"/>
      <c r="I85" s="292"/>
      <c r="J85" s="64"/>
      <c r="K85" s="47"/>
      <c r="L85" s="293"/>
      <c r="M85" s="294"/>
      <c r="N85" s="295"/>
      <c r="O85" s="290"/>
      <c r="P85" s="290"/>
      <c r="Q85" s="38"/>
      <c r="R85" s="39" t="str">
        <f>IFERROR(VLOOKUP(Q85,'Config Option - UW'!$B$3:$F$34,5,FALSE)," ")</f>
        <v xml:space="preserve"> </v>
      </c>
      <c r="S85" s="40" t="s">
        <v>104</v>
      </c>
      <c r="T85" s="18"/>
    </row>
    <row r="86" spans="1:20">
      <c r="A86" s="285"/>
      <c r="B86" s="285">
        <v>18</v>
      </c>
      <c r="C86" s="291"/>
      <c r="D86" s="284"/>
      <c r="E86" s="284"/>
      <c r="F86" s="284"/>
      <c r="G86" s="284"/>
      <c r="H86" s="284"/>
      <c r="I86" s="284"/>
      <c r="J86" s="66" t="s">
        <v>102</v>
      </c>
      <c r="K86" s="48" t="s">
        <v>109</v>
      </c>
      <c r="L86" s="286"/>
      <c r="M86" s="287" t="s">
        <v>9</v>
      </c>
      <c r="N86" s="288">
        <f>VLOOKUP(M86,'Config Option - UW'!$A$3:$F$34,3,FALSE)+SUM(R86:R89)</f>
        <v>0</v>
      </c>
      <c r="O86" s="289">
        <f>VLOOKUP(M86,'Config Option - UW'!$A$3:$F$34,4,FALSE)</f>
        <v>0</v>
      </c>
      <c r="P86" s="289">
        <f>IFERROR(VLOOKUP(M86,'Config Option - UW'!$A$3:$F$34,5,FALSE),"  ")</f>
        <v>0</v>
      </c>
      <c r="Q86" s="33"/>
      <c r="R86" s="34" t="str">
        <f>IFERROR(VLOOKUP(Q86,'Config Option - UW'!$B$3:$F$34,5,FALSE)," ")</f>
        <v xml:space="preserve"> </v>
      </c>
      <c r="S86" s="35" t="s">
        <v>104</v>
      </c>
      <c r="T86" s="18"/>
    </row>
    <row r="87" spans="1:20">
      <c r="A87" s="285"/>
      <c r="B87" s="285"/>
      <c r="C87" s="291"/>
      <c r="D87" s="284"/>
      <c r="E87" s="284"/>
      <c r="F87" s="285"/>
      <c r="G87" s="285"/>
      <c r="H87" s="285"/>
      <c r="I87" s="285"/>
      <c r="J87" s="67" t="s">
        <v>117</v>
      </c>
      <c r="K87" s="49" t="s">
        <v>106</v>
      </c>
      <c r="L87" s="286"/>
      <c r="M87" s="287"/>
      <c r="N87" s="288"/>
      <c r="O87" s="289"/>
      <c r="P87" s="289"/>
      <c r="Q87" s="33"/>
      <c r="R87" s="34" t="str">
        <f>IFERROR(VLOOKUP(Q87,'Config Option - UW'!$B$3:$F$34,5,FALSE)," ")</f>
        <v xml:space="preserve"> </v>
      </c>
      <c r="S87" s="35" t="s">
        <v>104</v>
      </c>
      <c r="T87" s="18"/>
    </row>
    <row r="88" spans="1:20">
      <c r="A88" s="285"/>
      <c r="B88" s="285"/>
      <c r="C88" s="291"/>
      <c r="D88" s="284"/>
      <c r="E88" s="284"/>
      <c r="F88" s="285"/>
      <c r="G88" s="285"/>
      <c r="H88" s="285"/>
      <c r="I88" s="285"/>
      <c r="J88" s="68" t="s">
        <v>118</v>
      </c>
      <c r="K88" s="49" t="s">
        <v>108</v>
      </c>
      <c r="L88" s="286"/>
      <c r="M88" s="287"/>
      <c r="N88" s="288"/>
      <c r="O88" s="289"/>
      <c r="P88" s="289"/>
      <c r="Q88" s="33"/>
      <c r="R88" s="34" t="str">
        <f>IFERROR(VLOOKUP(Q88,'Config Option - UW'!$B$3:$F$34,5,FALSE)," ")</f>
        <v xml:space="preserve"> </v>
      </c>
      <c r="S88" s="35" t="s">
        <v>104</v>
      </c>
      <c r="T88" s="18"/>
    </row>
    <row r="89" spans="1:20">
      <c r="A89" s="285"/>
      <c r="B89" s="285"/>
      <c r="C89" s="291"/>
      <c r="D89" s="284"/>
      <c r="E89" s="284"/>
      <c r="F89" s="285"/>
      <c r="G89" s="285"/>
      <c r="H89" s="285"/>
      <c r="I89" s="285"/>
      <c r="J89" s="69"/>
      <c r="K89" s="50"/>
      <c r="L89" s="286"/>
      <c r="M89" s="287"/>
      <c r="N89" s="288"/>
      <c r="O89" s="289"/>
      <c r="P89" s="289"/>
      <c r="Q89" s="33"/>
      <c r="R89" s="34" t="str">
        <f>IFERROR(VLOOKUP(Q89,'Config Option - UW'!$B$3:$F$34,5,FALSE)," ")</f>
        <v xml:space="preserve"> </v>
      </c>
      <c r="S89" s="35" t="s">
        <v>104</v>
      </c>
      <c r="T89" s="18"/>
    </row>
    <row r="90" spans="1:20">
      <c r="A90" s="281"/>
      <c r="B90" s="281">
        <v>19</v>
      </c>
      <c r="C90" s="282"/>
      <c r="D90" s="283"/>
      <c r="E90" s="283"/>
      <c r="F90" s="283"/>
      <c r="G90" s="283"/>
      <c r="H90" s="283"/>
      <c r="I90" s="283"/>
      <c r="J90" s="42" t="s">
        <v>102</v>
      </c>
      <c r="K90" s="42" t="s">
        <v>109</v>
      </c>
      <c r="L90" s="283"/>
      <c r="M90" s="294" t="s">
        <v>9</v>
      </c>
      <c r="N90" s="295">
        <f>VLOOKUP(M90,'Config Option - UW'!$A$3:$F$34,3,FALSE)+SUM(R90:R93)</f>
        <v>0</v>
      </c>
      <c r="O90" s="290">
        <f>VLOOKUP(M90,'Config Option - UW'!$A$3:$F$34,4,FALSE)</f>
        <v>0</v>
      </c>
      <c r="P90" s="290">
        <f>IFERROR(VLOOKUP(M90,'Config Option - UW'!$A$3:$F$34,5,FALSE),"  ")</f>
        <v>0</v>
      </c>
      <c r="Q90" s="38"/>
      <c r="R90" s="39" t="str">
        <f>IFERROR(VLOOKUP(Q90,'Config Option - UW'!$B$3:$F$34,5,FALSE)," ")</f>
        <v xml:space="preserve"> </v>
      </c>
      <c r="S90" s="40" t="s">
        <v>104</v>
      </c>
      <c r="T90" s="18"/>
    </row>
    <row r="91" spans="1:20">
      <c r="A91" s="281"/>
      <c r="B91" s="281"/>
      <c r="C91" s="282"/>
      <c r="D91" s="283"/>
      <c r="E91" s="283"/>
      <c r="F91" s="281"/>
      <c r="G91" s="281"/>
      <c r="H91" s="281"/>
      <c r="I91" s="281"/>
      <c r="J91" s="46" t="s">
        <v>117</v>
      </c>
      <c r="K91" s="46" t="s">
        <v>106</v>
      </c>
      <c r="L91" s="283"/>
      <c r="M91" s="294"/>
      <c r="N91" s="295"/>
      <c r="O91" s="290"/>
      <c r="P91" s="290"/>
      <c r="Q91" s="38"/>
      <c r="R91" s="39" t="str">
        <f>IFERROR(VLOOKUP(Q91,'Config Option - UW'!$B$3:$F$34,5,FALSE)," ")</f>
        <v xml:space="preserve"> </v>
      </c>
      <c r="S91" s="40" t="s">
        <v>104</v>
      </c>
      <c r="T91" s="18"/>
    </row>
    <row r="92" spans="1:20">
      <c r="A92" s="281"/>
      <c r="B92" s="281"/>
      <c r="C92" s="282"/>
      <c r="D92" s="283"/>
      <c r="E92" s="283"/>
      <c r="F92" s="281"/>
      <c r="G92" s="281"/>
      <c r="H92" s="281"/>
      <c r="I92" s="292"/>
      <c r="J92" s="65" t="s">
        <v>118</v>
      </c>
      <c r="K92" s="46" t="s">
        <v>108</v>
      </c>
      <c r="L92" s="293"/>
      <c r="M92" s="294"/>
      <c r="N92" s="295"/>
      <c r="O92" s="290"/>
      <c r="P92" s="290"/>
      <c r="Q92" s="38"/>
      <c r="R92" s="39" t="str">
        <f>IFERROR(VLOOKUP(Q92,'Config Option - UW'!$B$3:$F$34,5,FALSE)," ")</f>
        <v xml:space="preserve"> </v>
      </c>
      <c r="S92" s="40" t="s">
        <v>104</v>
      </c>
      <c r="T92" s="18"/>
    </row>
    <row r="93" spans="1:20">
      <c r="A93" s="281"/>
      <c r="B93" s="281"/>
      <c r="C93" s="282"/>
      <c r="D93" s="283"/>
      <c r="E93" s="283"/>
      <c r="F93" s="281"/>
      <c r="G93" s="281"/>
      <c r="H93" s="281"/>
      <c r="I93" s="292"/>
      <c r="J93" s="64"/>
      <c r="K93" s="47"/>
      <c r="L93" s="293"/>
      <c r="M93" s="294"/>
      <c r="N93" s="295"/>
      <c r="O93" s="290"/>
      <c r="P93" s="290"/>
      <c r="Q93" s="38"/>
      <c r="R93" s="39" t="str">
        <f>IFERROR(VLOOKUP(Q93,'Config Option - UW'!$B$3:$F$34,5,FALSE)," ")</f>
        <v xml:space="preserve"> </v>
      </c>
      <c r="S93" s="40" t="s">
        <v>104</v>
      </c>
      <c r="T93" s="18"/>
    </row>
    <row r="94" spans="1:20">
      <c r="A94" s="285"/>
      <c r="B94" s="285">
        <v>20</v>
      </c>
      <c r="C94" s="291"/>
      <c r="D94" s="284"/>
      <c r="E94" s="284"/>
      <c r="F94" s="284"/>
      <c r="G94" s="284"/>
      <c r="H94" s="284"/>
      <c r="I94" s="284"/>
      <c r="J94" s="66" t="s">
        <v>102</v>
      </c>
      <c r="K94" s="48" t="s">
        <v>109</v>
      </c>
      <c r="L94" s="286"/>
      <c r="M94" s="287" t="s">
        <v>9</v>
      </c>
      <c r="N94" s="288">
        <f>VLOOKUP(M94,'Config Option - UW'!$A$3:$F$34,3,FALSE)+SUM(R94:R97)</f>
        <v>0</v>
      </c>
      <c r="O94" s="289">
        <f>VLOOKUP(M94,'Config Option - UW'!$A$3:$F$34,4,FALSE)</f>
        <v>0</v>
      </c>
      <c r="P94" s="289">
        <f>IFERROR(VLOOKUP(M94,'Config Option - UW'!$A$3:$F$34,5,FALSE),"  ")</f>
        <v>0</v>
      </c>
      <c r="Q94" s="33"/>
      <c r="R94" s="34" t="str">
        <f>IFERROR(VLOOKUP(Q94,'Config Option - UW'!$B$3:$F$34,5,FALSE)," ")</f>
        <v xml:space="preserve"> </v>
      </c>
      <c r="S94" s="35" t="s">
        <v>104</v>
      </c>
      <c r="T94" s="18"/>
    </row>
    <row r="95" spans="1:20">
      <c r="A95" s="285"/>
      <c r="B95" s="285"/>
      <c r="C95" s="291"/>
      <c r="D95" s="284"/>
      <c r="E95" s="284"/>
      <c r="F95" s="285"/>
      <c r="G95" s="285"/>
      <c r="H95" s="285"/>
      <c r="I95" s="285"/>
      <c r="J95" s="67" t="s">
        <v>117</v>
      </c>
      <c r="K95" s="49" t="s">
        <v>106</v>
      </c>
      <c r="L95" s="286"/>
      <c r="M95" s="287"/>
      <c r="N95" s="288"/>
      <c r="O95" s="289"/>
      <c r="P95" s="289"/>
      <c r="Q95" s="33"/>
      <c r="R95" s="34" t="str">
        <f>IFERROR(VLOOKUP(Q95,'Config Option - UW'!$B$3:$F$34,5,FALSE)," ")</f>
        <v xml:space="preserve"> </v>
      </c>
      <c r="S95" s="35" t="s">
        <v>104</v>
      </c>
      <c r="T95" s="18"/>
    </row>
    <row r="96" spans="1:20">
      <c r="A96" s="285"/>
      <c r="B96" s="285"/>
      <c r="C96" s="291"/>
      <c r="D96" s="284"/>
      <c r="E96" s="284"/>
      <c r="F96" s="285"/>
      <c r="G96" s="285"/>
      <c r="H96" s="285"/>
      <c r="I96" s="285"/>
      <c r="J96" s="68" t="s">
        <v>118</v>
      </c>
      <c r="K96" s="49" t="s">
        <v>108</v>
      </c>
      <c r="L96" s="286"/>
      <c r="M96" s="287"/>
      <c r="N96" s="288"/>
      <c r="O96" s="289"/>
      <c r="P96" s="289"/>
      <c r="Q96" s="33"/>
      <c r="R96" s="34" t="str">
        <f>IFERROR(VLOOKUP(Q96,'Config Option - UW'!$B$3:$F$34,5,FALSE)," ")</f>
        <v xml:space="preserve"> </v>
      </c>
      <c r="S96" s="35" t="s">
        <v>104</v>
      </c>
      <c r="T96" s="18"/>
    </row>
    <row r="97" spans="1:20">
      <c r="A97" s="285"/>
      <c r="B97" s="285"/>
      <c r="C97" s="291"/>
      <c r="D97" s="284"/>
      <c r="E97" s="284"/>
      <c r="F97" s="285"/>
      <c r="G97" s="285"/>
      <c r="H97" s="285"/>
      <c r="I97" s="285"/>
      <c r="J97" s="69"/>
      <c r="K97" s="50"/>
      <c r="L97" s="286"/>
      <c r="M97" s="287"/>
      <c r="N97" s="288"/>
      <c r="O97" s="289"/>
      <c r="P97" s="289"/>
      <c r="Q97" s="33"/>
      <c r="R97" s="34" t="str">
        <f>IFERROR(VLOOKUP(Q97,'Config Option - UW'!$B$3:$F$34,5,FALSE)," ")</f>
        <v xml:space="preserve"> </v>
      </c>
      <c r="S97" s="35" t="s">
        <v>104</v>
      </c>
      <c r="T97" s="18"/>
    </row>
    <row r="98" spans="1:20">
      <c r="A98" s="281"/>
      <c r="B98" s="281">
        <v>21</v>
      </c>
      <c r="C98" s="282"/>
      <c r="D98" s="283"/>
      <c r="E98" s="283"/>
      <c r="F98" s="283"/>
      <c r="G98" s="283"/>
      <c r="H98" s="283"/>
      <c r="I98" s="283"/>
      <c r="J98" s="42" t="s">
        <v>102</v>
      </c>
      <c r="K98" s="42" t="s">
        <v>109</v>
      </c>
      <c r="L98" s="283"/>
      <c r="M98" s="294" t="s">
        <v>9</v>
      </c>
      <c r="N98" s="295">
        <f>VLOOKUP(M98,'Config Option - UW'!$A$3:$F$34,3,FALSE)+SUM(R98:R101)</f>
        <v>0</v>
      </c>
      <c r="O98" s="290">
        <f>VLOOKUP(M98,'Config Option - UW'!$A$3:$F$34,4,FALSE)</f>
        <v>0</v>
      </c>
      <c r="P98" s="290">
        <f>IFERROR(VLOOKUP(M98,'Config Option - UW'!$A$3:$F$34,5,FALSE),"  ")</f>
        <v>0</v>
      </c>
      <c r="Q98" s="38"/>
      <c r="R98" s="39" t="str">
        <f>IFERROR(VLOOKUP(Q98,'Config Option - UW'!$B$3:$F$34,5,FALSE)," ")</f>
        <v xml:space="preserve"> </v>
      </c>
      <c r="S98" s="40" t="s">
        <v>104</v>
      </c>
      <c r="T98" s="18"/>
    </row>
    <row r="99" spans="1:20">
      <c r="A99" s="281"/>
      <c r="B99" s="281"/>
      <c r="C99" s="282"/>
      <c r="D99" s="283"/>
      <c r="E99" s="283"/>
      <c r="F99" s="281"/>
      <c r="G99" s="281"/>
      <c r="H99" s="281"/>
      <c r="I99" s="281"/>
      <c r="J99" s="46" t="s">
        <v>117</v>
      </c>
      <c r="K99" s="46" t="s">
        <v>106</v>
      </c>
      <c r="L99" s="283"/>
      <c r="M99" s="294"/>
      <c r="N99" s="295"/>
      <c r="O99" s="290"/>
      <c r="P99" s="290"/>
      <c r="Q99" s="38"/>
      <c r="R99" s="39" t="str">
        <f>IFERROR(VLOOKUP(Q99,'Config Option - UW'!$B$3:$F$34,5,FALSE)," ")</f>
        <v xml:space="preserve"> </v>
      </c>
      <c r="S99" s="40" t="s">
        <v>104</v>
      </c>
      <c r="T99" s="18"/>
    </row>
    <row r="100" spans="1:20">
      <c r="A100" s="281"/>
      <c r="B100" s="281"/>
      <c r="C100" s="282"/>
      <c r="D100" s="283"/>
      <c r="E100" s="283"/>
      <c r="F100" s="281"/>
      <c r="G100" s="281"/>
      <c r="H100" s="281"/>
      <c r="I100" s="292"/>
      <c r="J100" s="65" t="s">
        <v>118</v>
      </c>
      <c r="K100" s="46" t="s">
        <v>108</v>
      </c>
      <c r="L100" s="293"/>
      <c r="M100" s="294"/>
      <c r="N100" s="295"/>
      <c r="O100" s="290"/>
      <c r="P100" s="290"/>
      <c r="Q100" s="38"/>
      <c r="R100" s="39" t="str">
        <f>IFERROR(VLOOKUP(Q100,'Config Option - UW'!$B$3:$F$34,5,FALSE)," ")</f>
        <v xml:space="preserve"> </v>
      </c>
      <c r="S100" s="40" t="s">
        <v>104</v>
      </c>
      <c r="T100" s="18"/>
    </row>
    <row r="101" spans="1:20">
      <c r="A101" s="281"/>
      <c r="B101" s="281"/>
      <c r="C101" s="282"/>
      <c r="D101" s="283"/>
      <c r="E101" s="283"/>
      <c r="F101" s="281"/>
      <c r="G101" s="281"/>
      <c r="H101" s="281"/>
      <c r="I101" s="292"/>
      <c r="J101" s="64"/>
      <c r="K101" s="47"/>
      <c r="L101" s="293"/>
      <c r="M101" s="294"/>
      <c r="N101" s="295"/>
      <c r="O101" s="290"/>
      <c r="P101" s="290"/>
      <c r="Q101" s="38"/>
      <c r="R101" s="39" t="str">
        <f>IFERROR(VLOOKUP(Q101,'Config Option - UW'!$B$3:$F$34,5,FALSE)," ")</f>
        <v xml:space="preserve"> </v>
      </c>
      <c r="S101" s="40" t="s">
        <v>104</v>
      </c>
      <c r="T101" s="18"/>
    </row>
    <row r="102" spans="1:20">
      <c r="A102" s="285"/>
      <c r="B102" s="285">
        <v>22</v>
      </c>
      <c r="C102" s="291"/>
      <c r="D102" s="284"/>
      <c r="E102" s="284"/>
      <c r="F102" s="284"/>
      <c r="G102" s="284"/>
      <c r="H102" s="284"/>
      <c r="I102" s="284"/>
      <c r="J102" s="66" t="s">
        <v>102</v>
      </c>
      <c r="K102" s="48" t="s">
        <v>109</v>
      </c>
      <c r="L102" s="286"/>
      <c r="M102" s="287" t="s">
        <v>9</v>
      </c>
      <c r="N102" s="288">
        <f>VLOOKUP(M102,'Config Option - UW'!$A$3:$F$34,3,FALSE)+SUM(R102:R105)</f>
        <v>0</v>
      </c>
      <c r="O102" s="289">
        <f>VLOOKUP(M102,'Config Option - UW'!$A$3:$F$34,4,FALSE)</f>
        <v>0</v>
      </c>
      <c r="P102" s="289">
        <f>IFERROR(VLOOKUP(M102,'Config Option - UW'!$A$3:$F$34,5,FALSE),"  ")</f>
        <v>0</v>
      </c>
      <c r="Q102" s="33"/>
      <c r="R102" s="34" t="str">
        <f>IFERROR(VLOOKUP(Q102,'Config Option - UW'!$B$3:$F$34,5,FALSE)," ")</f>
        <v xml:space="preserve"> </v>
      </c>
      <c r="S102" s="35" t="s">
        <v>104</v>
      </c>
      <c r="T102" s="18"/>
    </row>
    <row r="103" spans="1:20">
      <c r="A103" s="285"/>
      <c r="B103" s="285"/>
      <c r="C103" s="291"/>
      <c r="D103" s="284"/>
      <c r="E103" s="284"/>
      <c r="F103" s="285"/>
      <c r="G103" s="285"/>
      <c r="H103" s="285"/>
      <c r="I103" s="285"/>
      <c r="J103" s="67" t="s">
        <v>117</v>
      </c>
      <c r="K103" s="49" t="s">
        <v>106</v>
      </c>
      <c r="L103" s="286"/>
      <c r="M103" s="287"/>
      <c r="N103" s="288"/>
      <c r="O103" s="289"/>
      <c r="P103" s="289"/>
      <c r="Q103" s="33"/>
      <c r="R103" s="34" t="str">
        <f>IFERROR(VLOOKUP(Q103,'Config Option - UW'!$B$3:$F$34,5,FALSE)," ")</f>
        <v xml:space="preserve"> </v>
      </c>
      <c r="S103" s="35" t="s">
        <v>104</v>
      </c>
      <c r="T103" s="18"/>
    </row>
    <row r="104" spans="1:20">
      <c r="A104" s="285"/>
      <c r="B104" s="285"/>
      <c r="C104" s="291"/>
      <c r="D104" s="284"/>
      <c r="E104" s="284"/>
      <c r="F104" s="285"/>
      <c r="G104" s="285"/>
      <c r="H104" s="285"/>
      <c r="I104" s="285"/>
      <c r="J104" s="68" t="s">
        <v>118</v>
      </c>
      <c r="K104" s="49" t="s">
        <v>108</v>
      </c>
      <c r="L104" s="286"/>
      <c r="M104" s="287"/>
      <c r="N104" s="288"/>
      <c r="O104" s="289"/>
      <c r="P104" s="289"/>
      <c r="Q104" s="33"/>
      <c r="R104" s="34" t="str">
        <f>IFERROR(VLOOKUP(Q104,'Config Option - UW'!$B$3:$F$34,5,FALSE)," ")</f>
        <v xml:space="preserve"> </v>
      </c>
      <c r="S104" s="35" t="s">
        <v>104</v>
      </c>
      <c r="T104" s="18"/>
    </row>
    <row r="105" spans="1:20">
      <c r="A105" s="285"/>
      <c r="B105" s="285"/>
      <c r="C105" s="291"/>
      <c r="D105" s="284"/>
      <c r="E105" s="284"/>
      <c r="F105" s="285"/>
      <c r="G105" s="285"/>
      <c r="H105" s="285"/>
      <c r="I105" s="285"/>
      <c r="J105" s="69"/>
      <c r="K105" s="50"/>
      <c r="L105" s="286"/>
      <c r="M105" s="287"/>
      <c r="N105" s="288"/>
      <c r="O105" s="289"/>
      <c r="P105" s="289"/>
      <c r="Q105" s="33"/>
      <c r="R105" s="34" t="str">
        <f>IFERROR(VLOOKUP(Q105,'Config Option - UW'!$B$3:$F$34,5,FALSE)," ")</f>
        <v xml:space="preserve"> </v>
      </c>
      <c r="S105" s="35" t="s">
        <v>104</v>
      </c>
      <c r="T105" s="18"/>
    </row>
    <row r="106" spans="1:20">
      <c r="A106" s="281"/>
      <c r="B106" s="281">
        <v>23</v>
      </c>
      <c r="C106" s="282"/>
      <c r="D106" s="283"/>
      <c r="E106" s="283"/>
      <c r="F106" s="283"/>
      <c r="G106" s="283"/>
      <c r="H106" s="283"/>
      <c r="I106" s="283"/>
      <c r="J106" s="42" t="s">
        <v>102</v>
      </c>
      <c r="K106" s="42" t="s">
        <v>109</v>
      </c>
      <c r="L106" s="283"/>
      <c r="M106" s="294" t="s">
        <v>9</v>
      </c>
      <c r="N106" s="295">
        <f>VLOOKUP(M106,'Config Option - UW'!$A$3:$F$34,3,FALSE)+SUM(R106:R109)</f>
        <v>0</v>
      </c>
      <c r="O106" s="290">
        <f>VLOOKUP(M106,'Config Option - UW'!$A$3:$F$34,4,FALSE)</f>
        <v>0</v>
      </c>
      <c r="P106" s="290">
        <f>IFERROR(VLOOKUP(M106,'Config Option - UW'!$A$3:$F$34,5,FALSE),"  ")</f>
        <v>0</v>
      </c>
      <c r="Q106" s="38"/>
      <c r="R106" s="39" t="str">
        <f>IFERROR(VLOOKUP(Q106,'Config Option - UW'!$B$3:$F$34,5,FALSE)," ")</f>
        <v xml:space="preserve"> </v>
      </c>
      <c r="S106" s="40" t="s">
        <v>104</v>
      </c>
      <c r="T106" s="18"/>
    </row>
    <row r="107" spans="1:20">
      <c r="A107" s="281"/>
      <c r="B107" s="281"/>
      <c r="C107" s="282"/>
      <c r="D107" s="283"/>
      <c r="E107" s="283"/>
      <c r="F107" s="281"/>
      <c r="G107" s="281"/>
      <c r="H107" s="281"/>
      <c r="I107" s="281"/>
      <c r="J107" s="46" t="s">
        <v>117</v>
      </c>
      <c r="K107" s="46" t="s">
        <v>106</v>
      </c>
      <c r="L107" s="283"/>
      <c r="M107" s="294"/>
      <c r="N107" s="295"/>
      <c r="O107" s="290"/>
      <c r="P107" s="290"/>
      <c r="Q107" s="38"/>
      <c r="R107" s="39" t="str">
        <f>IFERROR(VLOOKUP(Q107,'Config Option - UW'!$B$3:$F$34,5,FALSE)," ")</f>
        <v xml:space="preserve"> </v>
      </c>
      <c r="S107" s="40" t="s">
        <v>104</v>
      </c>
      <c r="T107" s="18"/>
    </row>
    <row r="108" spans="1:20">
      <c r="A108" s="281"/>
      <c r="B108" s="281"/>
      <c r="C108" s="282"/>
      <c r="D108" s="283"/>
      <c r="E108" s="283"/>
      <c r="F108" s="281"/>
      <c r="G108" s="281"/>
      <c r="H108" s="281"/>
      <c r="I108" s="292"/>
      <c r="J108" s="65" t="s">
        <v>118</v>
      </c>
      <c r="K108" s="46" t="s">
        <v>108</v>
      </c>
      <c r="L108" s="293"/>
      <c r="M108" s="294"/>
      <c r="N108" s="295"/>
      <c r="O108" s="290"/>
      <c r="P108" s="290"/>
      <c r="Q108" s="38"/>
      <c r="R108" s="39" t="str">
        <f>IFERROR(VLOOKUP(Q108,'Config Option - UW'!$B$3:$F$34,5,FALSE)," ")</f>
        <v xml:space="preserve"> </v>
      </c>
      <c r="S108" s="40" t="s">
        <v>104</v>
      </c>
      <c r="T108" s="18"/>
    </row>
    <row r="109" spans="1:20">
      <c r="A109" s="281"/>
      <c r="B109" s="281"/>
      <c r="C109" s="282"/>
      <c r="D109" s="283"/>
      <c r="E109" s="283"/>
      <c r="F109" s="281"/>
      <c r="G109" s="281"/>
      <c r="H109" s="281"/>
      <c r="I109" s="292"/>
      <c r="J109" s="64"/>
      <c r="K109" s="47"/>
      <c r="L109" s="293"/>
      <c r="M109" s="294"/>
      <c r="N109" s="295"/>
      <c r="O109" s="290"/>
      <c r="P109" s="290"/>
      <c r="Q109" s="38"/>
      <c r="R109" s="39" t="str">
        <f>IFERROR(VLOOKUP(Q109,'Config Option - UW'!$B$3:$F$34,5,FALSE)," ")</f>
        <v xml:space="preserve"> </v>
      </c>
      <c r="S109" s="40" t="s">
        <v>104</v>
      </c>
      <c r="T109" s="18"/>
    </row>
    <row r="110" spans="1:20">
      <c r="A110" s="285"/>
      <c r="B110" s="285">
        <v>24</v>
      </c>
      <c r="C110" s="291"/>
      <c r="D110" s="284"/>
      <c r="E110" s="284"/>
      <c r="F110" s="284"/>
      <c r="G110" s="284"/>
      <c r="H110" s="284"/>
      <c r="I110" s="284"/>
      <c r="J110" s="66" t="s">
        <v>102</v>
      </c>
      <c r="K110" s="48" t="s">
        <v>109</v>
      </c>
      <c r="L110" s="286"/>
      <c r="M110" s="287" t="s">
        <v>9</v>
      </c>
      <c r="N110" s="288">
        <f>VLOOKUP(M110,'Config Option - UW'!$A$3:$F$34,3,FALSE)+SUM(R110:R113)</f>
        <v>0</v>
      </c>
      <c r="O110" s="289">
        <f>VLOOKUP(M110,'Config Option - UW'!$A$3:$F$34,4,FALSE)</f>
        <v>0</v>
      </c>
      <c r="P110" s="289">
        <f>IFERROR(VLOOKUP(M110,'Config Option - UW'!$A$3:$F$34,5,FALSE),"  ")</f>
        <v>0</v>
      </c>
      <c r="Q110" s="33"/>
      <c r="R110" s="34" t="str">
        <f>IFERROR(VLOOKUP(Q110,'Config Option - UW'!$B$3:$F$34,5,FALSE)," ")</f>
        <v xml:space="preserve"> </v>
      </c>
      <c r="S110" s="35" t="s">
        <v>104</v>
      </c>
      <c r="T110" s="18"/>
    </row>
    <row r="111" spans="1:20">
      <c r="A111" s="285"/>
      <c r="B111" s="285"/>
      <c r="C111" s="291"/>
      <c r="D111" s="284"/>
      <c r="E111" s="284"/>
      <c r="F111" s="285"/>
      <c r="G111" s="285"/>
      <c r="H111" s="285"/>
      <c r="I111" s="285"/>
      <c r="J111" s="67" t="s">
        <v>117</v>
      </c>
      <c r="K111" s="49" t="s">
        <v>106</v>
      </c>
      <c r="L111" s="286"/>
      <c r="M111" s="287"/>
      <c r="N111" s="288"/>
      <c r="O111" s="289"/>
      <c r="P111" s="289"/>
      <c r="Q111" s="33"/>
      <c r="R111" s="34" t="str">
        <f>IFERROR(VLOOKUP(Q111,'Config Option - UW'!$B$3:$F$34,5,FALSE)," ")</f>
        <v xml:space="preserve"> </v>
      </c>
      <c r="S111" s="35" t="s">
        <v>104</v>
      </c>
      <c r="T111" s="18"/>
    </row>
    <row r="112" spans="1:20">
      <c r="A112" s="285"/>
      <c r="B112" s="285"/>
      <c r="C112" s="291"/>
      <c r="D112" s="284"/>
      <c r="E112" s="284"/>
      <c r="F112" s="285"/>
      <c r="G112" s="285"/>
      <c r="H112" s="285"/>
      <c r="I112" s="285"/>
      <c r="J112" s="68" t="s">
        <v>118</v>
      </c>
      <c r="K112" s="49" t="s">
        <v>108</v>
      </c>
      <c r="L112" s="286"/>
      <c r="M112" s="287"/>
      <c r="N112" s="288"/>
      <c r="O112" s="289"/>
      <c r="P112" s="289"/>
      <c r="Q112" s="33"/>
      <c r="R112" s="34" t="str">
        <f>IFERROR(VLOOKUP(Q112,'Config Option - UW'!$B$3:$F$34,5,FALSE)," ")</f>
        <v xml:space="preserve"> </v>
      </c>
      <c r="S112" s="35" t="s">
        <v>104</v>
      </c>
      <c r="T112" s="18"/>
    </row>
    <row r="113" spans="1:20">
      <c r="A113" s="285"/>
      <c r="B113" s="285"/>
      <c r="C113" s="291"/>
      <c r="D113" s="284"/>
      <c r="E113" s="284"/>
      <c r="F113" s="285"/>
      <c r="G113" s="285"/>
      <c r="H113" s="285"/>
      <c r="I113" s="285"/>
      <c r="J113" s="69"/>
      <c r="K113" s="50"/>
      <c r="L113" s="286"/>
      <c r="M113" s="287"/>
      <c r="N113" s="288"/>
      <c r="O113" s="289"/>
      <c r="P113" s="289"/>
      <c r="Q113" s="33"/>
      <c r="R113" s="34" t="str">
        <f>IFERROR(VLOOKUP(Q113,'Config Option - UW'!$B$3:$F$34,5,FALSE)," ")</f>
        <v xml:space="preserve"> </v>
      </c>
      <c r="S113" s="35" t="s">
        <v>104</v>
      </c>
      <c r="T113" s="18"/>
    </row>
    <row r="114" spans="1:20">
      <c r="A114" s="281"/>
      <c r="B114" s="281">
        <v>25</v>
      </c>
      <c r="C114" s="282"/>
      <c r="D114" s="283"/>
      <c r="E114" s="283"/>
      <c r="F114" s="283"/>
      <c r="G114" s="283"/>
      <c r="H114" s="283"/>
      <c r="I114" s="283"/>
      <c r="J114" s="42" t="s">
        <v>102</v>
      </c>
      <c r="K114" s="42" t="s">
        <v>109</v>
      </c>
      <c r="L114" s="283"/>
      <c r="M114" s="294" t="s">
        <v>9</v>
      </c>
      <c r="N114" s="295">
        <f>VLOOKUP(M114,'Config Option - UW'!$A$3:$F$34,3,FALSE)+SUM(R114:R117)</f>
        <v>0</v>
      </c>
      <c r="O114" s="290">
        <f>VLOOKUP(M114,'Config Option - UW'!$A$3:$F$34,4,FALSE)</f>
        <v>0</v>
      </c>
      <c r="P114" s="290">
        <f>IFERROR(VLOOKUP(M114,'Config Option - UW'!$A$3:$F$34,5,FALSE),"  ")</f>
        <v>0</v>
      </c>
      <c r="Q114" s="38"/>
      <c r="R114" s="39" t="str">
        <f>IFERROR(VLOOKUP(Q114,'Config Option - UW'!$B$3:$F$34,5,FALSE)," ")</f>
        <v xml:space="preserve"> </v>
      </c>
      <c r="S114" s="40" t="s">
        <v>104</v>
      </c>
      <c r="T114" s="18"/>
    </row>
    <row r="115" spans="1:20">
      <c r="A115" s="281"/>
      <c r="B115" s="281"/>
      <c r="C115" s="282"/>
      <c r="D115" s="283"/>
      <c r="E115" s="283"/>
      <c r="F115" s="281"/>
      <c r="G115" s="281"/>
      <c r="H115" s="281"/>
      <c r="I115" s="281"/>
      <c r="J115" s="46" t="s">
        <v>117</v>
      </c>
      <c r="K115" s="46" t="s">
        <v>106</v>
      </c>
      <c r="L115" s="283"/>
      <c r="M115" s="294"/>
      <c r="N115" s="295"/>
      <c r="O115" s="290"/>
      <c r="P115" s="290"/>
      <c r="Q115" s="38"/>
      <c r="R115" s="39" t="str">
        <f>IFERROR(VLOOKUP(Q115,'Config Option - UW'!$B$3:$F$34,5,FALSE)," ")</f>
        <v xml:space="preserve"> </v>
      </c>
      <c r="S115" s="40" t="s">
        <v>104</v>
      </c>
      <c r="T115" s="18"/>
    </row>
    <row r="116" spans="1:20">
      <c r="A116" s="281"/>
      <c r="B116" s="281"/>
      <c r="C116" s="282"/>
      <c r="D116" s="283"/>
      <c r="E116" s="283"/>
      <c r="F116" s="281"/>
      <c r="G116" s="281"/>
      <c r="H116" s="281"/>
      <c r="I116" s="292"/>
      <c r="J116" s="65" t="s">
        <v>118</v>
      </c>
      <c r="K116" s="46" t="s">
        <v>108</v>
      </c>
      <c r="L116" s="293"/>
      <c r="M116" s="294"/>
      <c r="N116" s="295"/>
      <c r="O116" s="290"/>
      <c r="P116" s="290"/>
      <c r="Q116" s="38"/>
      <c r="R116" s="39" t="str">
        <f>IFERROR(VLOOKUP(Q116,'Config Option - UW'!$B$3:$F$34,5,FALSE)," ")</f>
        <v xml:space="preserve"> </v>
      </c>
      <c r="S116" s="40" t="s">
        <v>104</v>
      </c>
      <c r="T116" s="18"/>
    </row>
    <row r="117" spans="1:20">
      <c r="A117" s="281"/>
      <c r="B117" s="281"/>
      <c r="C117" s="282"/>
      <c r="D117" s="283"/>
      <c r="E117" s="283"/>
      <c r="F117" s="281"/>
      <c r="G117" s="281"/>
      <c r="H117" s="281"/>
      <c r="I117" s="292"/>
      <c r="J117" s="64"/>
      <c r="K117" s="47"/>
      <c r="L117" s="293"/>
      <c r="M117" s="294"/>
      <c r="N117" s="295"/>
      <c r="O117" s="290"/>
      <c r="P117" s="290"/>
      <c r="Q117" s="38"/>
      <c r="R117" s="39" t="str">
        <f>IFERROR(VLOOKUP(Q117,'Config Option - UW'!$B$3:$F$34,5,FALSE)," ")</f>
        <v xml:space="preserve"> </v>
      </c>
      <c r="S117" s="40" t="s">
        <v>104</v>
      </c>
      <c r="T117" s="18"/>
    </row>
    <row r="118" spans="1:20">
      <c r="A118" s="285"/>
      <c r="B118" s="285">
        <v>26</v>
      </c>
      <c r="C118" s="291"/>
      <c r="D118" s="284"/>
      <c r="E118" s="284"/>
      <c r="F118" s="284"/>
      <c r="G118" s="284"/>
      <c r="H118" s="284"/>
      <c r="I118" s="284"/>
      <c r="J118" s="66" t="s">
        <v>102</v>
      </c>
      <c r="K118" s="48" t="s">
        <v>109</v>
      </c>
      <c r="L118" s="286"/>
      <c r="M118" s="287" t="s">
        <v>9</v>
      </c>
      <c r="N118" s="288">
        <f>VLOOKUP(M118,'Config Option - UW'!$A$3:$F$34,3,FALSE)+SUM(R118:R121)</f>
        <v>0</v>
      </c>
      <c r="O118" s="289">
        <f>VLOOKUP(M118,'Config Option - UW'!$A$3:$F$34,4,FALSE)</f>
        <v>0</v>
      </c>
      <c r="P118" s="289">
        <f>IFERROR(VLOOKUP(M118,'Config Option - UW'!$A$3:$F$34,5,FALSE),"  ")</f>
        <v>0</v>
      </c>
      <c r="Q118" s="33"/>
      <c r="R118" s="34" t="str">
        <f>IFERROR(VLOOKUP(Q118,'Config Option - UW'!$B$3:$F$34,5,FALSE)," ")</f>
        <v xml:space="preserve"> </v>
      </c>
      <c r="S118" s="35" t="s">
        <v>104</v>
      </c>
      <c r="T118" s="18"/>
    </row>
    <row r="119" spans="1:20">
      <c r="A119" s="285"/>
      <c r="B119" s="285"/>
      <c r="C119" s="291"/>
      <c r="D119" s="284"/>
      <c r="E119" s="284"/>
      <c r="F119" s="285"/>
      <c r="G119" s="285"/>
      <c r="H119" s="285"/>
      <c r="I119" s="285"/>
      <c r="J119" s="67" t="s">
        <v>117</v>
      </c>
      <c r="K119" s="49" t="s">
        <v>106</v>
      </c>
      <c r="L119" s="286"/>
      <c r="M119" s="287"/>
      <c r="N119" s="288"/>
      <c r="O119" s="289"/>
      <c r="P119" s="289"/>
      <c r="Q119" s="33"/>
      <c r="R119" s="34" t="str">
        <f>IFERROR(VLOOKUP(Q119,'Config Option - UW'!$B$3:$F$34,5,FALSE)," ")</f>
        <v xml:space="preserve"> </v>
      </c>
      <c r="S119" s="35" t="s">
        <v>104</v>
      </c>
      <c r="T119" s="18"/>
    </row>
    <row r="120" spans="1:20">
      <c r="A120" s="285"/>
      <c r="B120" s="285"/>
      <c r="C120" s="291"/>
      <c r="D120" s="284"/>
      <c r="E120" s="284"/>
      <c r="F120" s="285"/>
      <c r="G120" s="285"/>
      <c r="H120" s="285"/>
      <c r="I120" s="285"/>
      <c r="J120" s="68" t="s">
        <v>118</v>
      </c>
      <c r="K120" s="49" t="s">
        <v>108</v>
      </c>
      <c r="L120" s="286"/>
      <c r="M120" s="287"/>
      <c r="N120" s="288"/>
      <c r="O120" s="289"/>
      <c r="P120" s="289"/>
      <c r="Q120" s="33"/>
      <c r="R120" s="34" t="str">
        <f>IFERROR(VLOOKUP(Q120,'Config Option - UW'!$B$3:$F$34,5,FALSE)," ")</f>
        <v xml:space="preserve"> </v>
      </c>
      <c r="S120" s="35" t="s">
        <v>104</v>
      </c>
      <c r="T120" s="18"/>
    </row>
    <row r="121" spans="1:20">
      <c r="A121" s="285"/>
      <c r="B121" s="285"/>
      <c r="C121" s="291"/>
      <c r="D121" s="284"/>
      <c r="E121" s="284"/>
      <c r="F121" s="285"/>
      <c r="G121" s="285"/>
      <c r="H121" s="285"/>
      <c r="I121" s="285"/>
      <c r="J121" s="69"/>
      <c r="K121" s="50"/>
      <c r="L121" s="286"/>
      <c r="M121" s="287"/>
      <c r="N121" s="288"/>
      <c r="O121" s="289"/>
      <c r="P121" s="289"/>
      <c r="Q121" s="33"/>
      <c r="R121" s="34" t="str">
        <f>IFERROR(VLOOKUP(Q121,'Config Option - UW'!$B$3:$F$34,5,FALSE)," ")</f>
        <v xml:space="preserve"> </v>
      </c>
      <c r="S121" s="35" t="s">
        <v>104</v>
      </c>
      <c r="T121" s="18"/>
    </row>
    <row r="122" spans="1:20">
      <c r="A122" s="281"/>
      <c r="B122" s="281">
        <v>27</v>
      </c>
      <c r="C122" s="282"/>
      <c r="D122" s="283"/>
      <c r="E122" s="283"/>
      <c r="F122" s="283"/>
      <c r="G122" s="283"/>
      <c r="H122" s="283"/>
      <c r="I122" s="283"/>
      <c r="J122" s="42" t="s">
        <v>102</v>
      </c>
      <c r="K122" s="42" t="s">
        <v>109</v>
      </c>
      <c r="L122" s="283"/>
      <c r="M122" s="294" t="s">
        <v>9</v>
      </c>
      <c r="N122" s="295">
        <f>VLOOKUP(M122,'Config Option - UW'!$A$3:$F$34,3,FALSE)+SUM(R122:R125)</f>
        <v>0</v>
      </c>
      <c r="O122" s="290">
        <f>VLOOKUP(M122,'Config Option - UW'!$A$3:$F$34,4,FALSE)</f>
        <v>0</v>
      </c>
      <c r="P122" s="290">
        <f>IFERROR(VLOOKUP(M122,'Config Option - UW'!$A$3:$F$34,5,FALSE),"  ")</f>
        <v>0</v>
      </c>
      <c r="Q122" s="38"/>
      <c r="R122" s="39" t="str">
        <f>IFERROR(VLOOKUP(Q122,'Config Option - UW'!$B$3:$F$34,5,FALSE)," ")</f>
        <v xml:space="preserve"> </v>
      </c>
      <c r="S122" s="40" t="s">
        <v>104</v>
      </c>
      <c r="T122" s="18"/>
    </row>
    <row r="123" spans="1:20">
      <c r="A123" s="281"/>
      <c r="B123" s="281"/>
      <c r="C123" s="282"/>
      <c r="D123" s="283"/>
      <c r="E123" s="283"/>
      <c r="F123" s="281"/>
      <c r="G123" s="281"/>
      <c r="H123" s="281"/>
      <c r="I123" s="281"/>
      <c r="J123" s="46" t="s">
        <v>117</v>
      </c>
      <c r="K123" s="46" t="s">
        <v>106</v>
      </c>
      <c r="L123" s="283"/>
      <c r="M123" s="294"/>
      <c r="N123" s="295"/>
      <c r="O123" s="290"/>
      <c r="P123" s="290"/>
      <c r="Q123" s="38"/>
      <c r="R123" s="39" t="str">
        <f>IFERROR(VLOOKUP(Q123,'Config Option - UW'!$B$3:$F$34,5,FALSE)," ")</f>
        <v xml:space="preserve"> </v>
      </c>
      <c r="S123" s="40" t="s">
        <v>104</v>
      </c>
      <c r="T123" s="18"/>
    </row>
    <row r="124" spans="1:20">
      <c r="A124" s="281"/>
      <c r="B124" s="281"/>
      <c r="C124" s="282"/>
      <c r="D124" s="283"/>
      <c r="E124" s="283"/>
      <c r="F124" s="281"/>
      <c r="G124" s="281"/>
      <c r="H124" s="281"/>
      <c r="I124" s="292"/>
      <c r="J124" s="65" t="s">
        <v>118</v>
      </c>
      <c r="K124" s="46" t="s">
        <v>108</v>
      </c>
      <c r="L124" s="293"/>
      <c r="M124" s="294"/>
      <c r="N124" s="295"/>
      <c r="O124" s="290"/>
      <c r="P124" s="290"/>
      <c r="Q124" s="38"/>
      <c r="R124" s="39" t="str">
        <f>IFERROR(VLOOKUP(Q124,'Config Option - UW'!$B$3:$F$34,5,FALSE)," ")</f>
        <v xml:space="preserve"> </v>
      </c>
      <c r="S124" s="40" t="s">
        <v>104</v>
      </c>
      <c r="T124" s="18"/>
    </row>
    <row r="125" spans="1:20">
      <c r="A125" s="281"/>
      <c r="B125" s="281"/>
      <c r="C125" s="282"/>
      <c r="D125" s="283"/>
      <c r="E125" s="283"/>
      <c r="F125" s="281"/>
      <c r="G125" s="281"/>
      <c r="H125" s="281"/>
      <c r="I125" s="292"/>
      <c r="J125" s="64"/>
      <c r="K125" s="47"/>
      <c r="L125" s="293"/>
      <c r="M125" s="294"/>
      <c r="N125" s="295"/>
      <c r="O125" s="290"/>
      <c r="P125" s="290"/>
      <c r="Q125" s="38"/>
      <c r="R125" s="39" t="str">
        <f>IFERROR(VLOOKUP(Q125,'Config Option - UW'!$B$3:$F$34,5,FALSE)," ")</f>
        <v xml:space="preserve"> </v>
      </c>
      <c r="S125" s="40" t="s">
        <v>104</v>
      </c>
      <c r="T125" s="18"/>
    </row>
    <row r="126" spans="1:20">
      <c r="A126" s="285"/>
      <c r="B126" s="285">
        <v>28</v>
      </c>
      <c r="C126" s="291"/>
      <c r="D126" s="284"/>
      <c r="E126" s="284"/>
      <c r="F126" s="284"/>
      <c r="G126" s="284"/>
      <c r="H126" s="284"/>
      <c r="I126" s="284"/>
      <c r="J126" s="66" t="s">
        <v>102</v>
      </c>
      <c r="K126" s="48" t="s">
        <v>109</v>
      </c>
      <c r="L126" s="286"/>
      <c r="M126" s="287" t="s">
        <v>9</v>
      </c>
      <c r="N126" s="288">
        <f>VLOOKUP(M126,'Config Option - UW'!$A$3:$F$34,3,FALSE)+SUM(R126:R129)</f>
        <v>0</v>
      </c>
      <c r="O126" s="289">
        <f>VLOOKUP(M126,'Config Option - UW'!$A$3:$F$34,4,FALSE)</f>
        <v>0</v>
      </c>
      <c r="P126" s="289">
        <f>IFERROR(VLOOKUP(M126,'Config Option - UW'!$A$3:$F$34,5,FALSE),"  ")</f>
        <v>0</v>
      </c>
      <c r="Q126" s="33"/>
      <c r="R126" s="34" t="str">
        <f>IFERROR(VLOOKUP(Q126,'Config Option - UW'!$B$3:$F$34,5,FALSE)," ")</f>
        <v xml:space="preserve"> </v>
      </c>
      <c r="S126" s="35" t="s">
        <v>104</v>
      </c>
      <c r="T126" s="18"/>
    </row>
    <row r="127" spans="1:20">
      <c r="A127" s="285"/>
      <c r="B127" s="285"/>
      <c r="C127" s="291"/>
      <c r="D127" s="284"/>
      <c r="E127" s="284"/>
      <c r="F127" s="285"/>
      <c r="G127" s="285"/>
      <c r="H127" s="285"/>
      <c r="I127" s="285"/>
      <c r="J127" s="67" t="s">
        <v>117</v>
      </c>
      <c r="K127" s="49" t="s">
        <v>106</v>
      </c>
      <c r="L127" s="286"/>
      <c r="M127" s="287"/>
      <c r="N127" s="288"/>
      <c r="O127" s="289"/>
      <c r="P127" s="289"/>
      <c r="Q127" s="33"/>
      <c r="R127" s="34" t="str">
        <f>IFERROR(VLOOKUP(Q127,'Config Option - UW'!$B$3:$F$34,5,FALSE)," ")</f>
        <v xml:space="preserve"> </v>
      </c>
      <c r="S127" s="35" t="s">
        <v>104</v>
      </c>
      <c r="T127" s="18"/>
    </row>
    <row r="128" spans="1:20">
      <c r="A128" s="285"/>
      <c r="B128" s="285"/>
      <c r="C128" s="291"/>
      <c r="D128" s="284"/>
      <c r="E128" s="284"/>
      <c r="F128" s="285"/>
      <c r="G128" s="285"/>
      <c r="H128" s="285"/>
      <c r="I128" s="285"/>
      <c r="J128" s="68" t="s">
        <v>118</v>
      </c>
      <c r="K128" s="49" t="s">
        <v>108</v>
      </c>
      <c r="L128" s="286"/>
      <c r="M128" s="287"/>
      <c r="N128" s="288"/>
      <c r="O128" s="289"/>
      <c r="P128" s="289"/>
      <c r="Q128" s="33"/>
      <c r="R128" s="34" t="str">
        <f>IFERROR(VLOOKUP(Q128,'Config Option - UW'!$B$3:$F$34,5,FALSE)," ")</f>
        <v xml:space="preserve"> </v>
      </c>
      <c r="S128" s="35" t="s">
        <v>104</v>
      </c>
      <c r="T128" s="18"/>
    </row>
    <row r="129" spans="1:20">
      <c r="A129" s="285"/>
      <c r="B129" s="285"/>
      <c r="C129" s="291"/>
      <c r="D129" s="284"/>
      <c r="E129" s="284"/>
      <c r="F129" s="285"/>
      <c r="G129" s="285"/>
      <c r="H129" s="285"/>
      <c r="I129" s="285"/>
      <c r="J129" s="69"/>
      <c r="K129" s="50"/>
      <c r="L129" s="286"/>
      <c r="M129" s="287"/>
      <c r="N129" s="288"/>
      <c r="O129" s="289"/>
      <c r="P129" s="289"/>
      <c r="Q129" s="33"/>
      <c r="R129" s="34" t="str">
        <f>IFERROR(VLOOKUP(Q129,'Config Option - UW'!$B$3:$F$34,5,FALSE)," ")</f>
        <v xml:space="preserve"> </v>
      </c>
      <c r="S129" s="35" t="s">
        <v>104</v>
      </c>
      <c r="T129" s="18"/>
    </row>
    <row r="130" spans="1:20">
      <c r="A130" s="281"/>
      <c r="B130" s="281">
        <v>29</v>
      </c>
      <c r="C130" s="282"/>
      <c r="D130" s="283"/>
      <c r="E130" s="283"/>
      <c r="F130" s="283"/>
      <c r="G130" s="283"/>
      <c r="H130" s="283"/>
      <c r="I130" s="283"/>
      <c r="J130" s="42" t="s">
        <v>102</v>
      </c>
      <c r="K130" s="42" t="s">
        <v>109</v>
      </c>
      <c r="L130" s="283"/>
      <c r="M130" s="294" t="s">
        <v>9</v>
      </c>
      <c r="N130" s="295">
        <f>VLOOKUP(M130,'Config Option - UW'!$A$3:$F$34,3,FALSE)+SUM(R130:R133)</f>
        <v>0</v>
      </c>
      <c r="O130" s="290">
        <f>VLOOKUP(M130,'Config Option - UW'!$A$3:$F$34,4,FALSE)</f>
        <v>0</v>
      </c>
      <c r="P130" s="290">
        <f>IFERROR(VLOOKUP(M130,'Config Option - UW'!$A$3:$F$34,5,FALSE),"  ")</f>
        <v>0</v>
      </c>
      <c r="Q130" s="38"/>
      <c r="R130" s="39" t="str">
        <f>IFERROR(VLOOKUP(Q130,'Config Option - UW'!$B$3:$F$34,5,FALSE)," ")</f>
        <v xml:space="preserve"> </v>
      </c>
      <c r="S130" s="40" t="s">
        <v>104</v>
      </c>
      <c r="T130" s="18"/>
    </row>
    <row r="131" spans="1:20">
      <c r="A131" s="281"/>
      <c r="B131" s="281"/>
      <c r="C131" s="282"/>
      <c r="D131" s="283"/>
      <c r="E131" s="283"/>
      <c r="F131" s="281"/>
      <c r="G131" s="281"/>
      <c r="H131" s="281"/>
      <c r="I131" s="281"/>
      <c r="J131" s="46" t="s">
        <v>117</v>
      </c>
      <c r="K131" s="46" t="s">
        <v>106</v>
      </c>
      <c r="L131" s="283"/>
      <c r="M131" s="294"/>
      <c r="N131" s="295"/>
      <c r="O131" s="290"/>
      <c r="P131" s="290"/>
      <c r="Q131" s="38"/>
      <c r="R131" s="39" t="str">
        <f>IFERROR(VLOOKUP(Q131,'Config Option - UW'!$B$3:$F$34,5,FALSE)," ")</f>
        <v xml:space="preserve"> </v>
      </c>
      <c r="S131" s="40" t="s">
        <v>104</v>
      </c>
      <c r="T131" s="18"/>
    </row>
    <row r="132" spans="1:20">
      <c r="A132" s="281"/>
      <c r="B132" s="281"/>
      <c r="C132" s="282"/>
      <c r="D132" s="283"/>
      <c r="E132" s="283"/>
      <c r="F132" s="281"/>
      <c r="G132" s="281"/>
      <c r="H132" s="281"/>
      <c r="I132" s="292"/>
      <c r="J132" s="65" t="s">
        <v>118</v>
      </c>
      <c r="K132" s="46" t="s">
        <v>108</v>
      </c>
      <c r="L132" s="293"/>
      <c r="M132" s="294"/>
      <c r="N132" s="295"/>
      <c r="O132" s="290"/>
      <c r="P132" s="290"/>
      <c r="Q132" s="38"/>
      <c r="R132" s="39" t="str">
        <f>IFERROR(VLOOKUP(Q132,'Config Option - UW'!$B$3:$F$34,5,FALSE)," ")</f>
        <v xml:space="preserve"> </v>
      </c>
      <c r="S132" s="40" t="s">
        <v>104</v>
      </c>
      <c r="T132" s="18"/>
    </row>
    <row r="133" spans="1:20">
      <c r="A133" s="281"/>
      <c r="B133" s="281"/>
      <c r="C133" s="282"/>
      <c r="D133" s="283"/>
      <c r="E133" s="283"/>
      <c r="F133" s="281"/>
      <c r="G133" s="281"/>
      <c r="H133" s="281"/>
      <c r="I133" s="292"/>
      <c r="J133" s="64"/>
      <c r="K133" s="47"/>
      <c r="L133" s="293"/>
      <c r="M133" s="294"/>
      <c r="N133" s="295"/>
      <c r="O133" s="290"/>
      <c r="P133" s="290"/>
      <c r="Q133" s="38"/>
      <c r="R133" s="39" t="str">
        <f>IFERROR(VLOOKUP(Q133,'Config Option - UW'!$B$3:$F$34,5,FALSE)," ")</f>
        <v xml:space="preserve"> </v>
      </c>
      <c r="S133" s="40" t="s">
        <v>104</v>
      </c>
      <c r="T133" s="18"/>
    </row>
    <row r="134" spans="1:20">
      <c r="A134" s="285"/>
      <c r="B134" s="285">
        <v>30</v>
      </c>
      <c r="C134" s="291"/>
      <c r="D134" s="284"/>
      <c r="E134" s="284"/>
      <c r="F134" s="284"/>
      <c r="G134" s="284"/>
      <c r="H134" s="284"/>
      <c r="I134" s="284"/>
      <c r="J134" s="66" t="s">
        <v>102</v>
      </c>
      <c r="K134" s="48" t="s">
        <v>109</v>
      </c>
      <c r="L134" s="286"/>
      <c r="M134" s="287" t="s">
        <v>9</v>
      </c>
      <c r="N134" s="288">
        <f>VLOOKUP(M134,'Config Option - UW'!$A$3:$F$34,3,FALSE)+SUM(R134:R137)</f>
        <v>0</v>
      </c>
      <c r="O134" s="289">
        <f>VLOOKUP(M134,'Config Option - UW'!$A$3:$F$34,4,FALSE)</f>
        <v>0</v>
      </c>
      <c r="P134" s="289">
        <f>IFERROR(VLOOKUP(M134,'Config Option - UW'!$A$3:$F$34,5,FALSE),"  ")</f>
        <v>0</v>
      </c>
      <c r="Q134" s="33"/>
      <c r="R134" s="34" t="str">
        <f>IFERROR(VLOOKUP(Q134,'Config Option - UW'!$B$3:$F$34,5,FALSE)," ")</f>
        <v xml:space="preserve"> </v>
      </c>
      <c r="S134" s="35" t="s">
        <v>104</v>
      </c>
      <c r="T134" s="18"/>
    </row>
    <row r="135" spans="1:20">
      <c r="A135" s="285"/>
      <c r="B135" s="285"/>
      <c r="C135" s="291"/>
      <c r="D135" s="284"/>
      <c r="E135" s="284"/>
      <c r="F135" s="285"/>
      <c r="G135" s="285"/>
      <c r="H135" s="285"/>
      <c r="I135" s="285"/>
      <c r="J135" s="67" t="s">
        <v>117</v>
      </c>
      <c r="K135" s="49" t="s">
        <v>106</v>
      </c>
      <c r="L135" s="286"/>
      <c r="M135" s="287"/>
      <c r="N135" s="288"/>
      <c r="O135" s="289"/>
      <c r="P135" s="289"/>
      <c r="Q135" s="33"/>
      <c r="R135" s="34" t="str">
        <f>IFERROR(VLOOKUP(Q135,'Config Option - UW'!$B$3:$F$34,5,FALSE)," ")</f>
        <v xml:space="preserve"> </v>
      </c>
      <c r="S135" s="35" t="s">
        <v>104</v>
      </c>
      <c r="T135" s="18"/>
    </row>
    <row r="136" spans="1:20">
      <c r="A136" s="285"/>
      <c r="B136" s="285"/>
      <c r="C136" s="291"/>
      <c r="D136" s="284"/>
      <c r="E136" s="284"/>
      <c r="F136" s="285"/>
      <c r="G136" s="285"/>
      <c r="H136" s="285"/>
      <c r="I136" s="285"/>
      <c r="J136" s="68" t="s">
        <v>118</v>
      </c>
      <c r="K136" s="49" t="s">
        <v>108</v>
      </c>
      <c r="L136" s="286"/>
      <c r="M136" s="287"/>
      <c r="N136" s="288"/>
      <c r="O136" s="289"/>
      <c r="P136" s="289"/>
      <c r="Q136" s="33"/>
      <c r="R136" s="34" t="str">
        <f>IFERROR(VLOOKUP(Q136,'Config Option - UW'!$B$3:$F$34,5,FALSE)," ")</f>
        <v xml:space="preserve"> </v>
      </c>
      <c r="S136" s="35" t="s">
        <v>104</v>
      </c>
      <c r="T136" s="18"/>
    </row>
    <row r="137" spans="1:20">
      <c r="A137" s="285"/>
      <c r="B137" s="285"/>
      <c r="C137" s="291"/>
      <c r="D137" s="284"/>
      <c r="E137" s="284"/>
      <c r="F137" s="285"/>
      <c r="G137" s="285"/>
      <c r="H137" s="285"/>
      <c r="I137" s="285"/>
      <c r="J137" s="69"/>
      <c r="K137" s="50"/>
      <c r="L137" s="286"/>
      <c r="M137" s="287"/>
      <c r="N137" s="288"/>
      <c r="O137" s="289"/>
      <c r="P137" s="289"/>
      <c r="Q137" s="33"/>
      <c r="R137" s="34" t="str">
        <f>IFERROR(VLOOKUP(Q137,'Config Option - UW'!$B$3:$F$34,5,FALSE)," ")</f>
        <v xml:space="preserve"> </v>
      </c>
      <c r="S137" s="35" t="s">
        <v>104</v>
      </c>
      <c r="T137" s="18"/>
    </row>
  </sheetData>
  <sheetProtection formatCells="0" formatColumns="0" formatRows="0" insertColumns="0" insertRows="0" insertHyperlinks="0" deleteColumns="0" deleteRows="0"/>
  <mergeCells count="434">
    <mergeCell ref="I134:I137"/>
    <mergeCell ref="L134:L137"/>
    <mergeCell ref="M134:M137"/>
    <mergeCell ref="N134:N137"/>
    <mergeCell ref="O134:O137"/>
    <mergeCell ref="P134:P137"/>
    <mergeCell ref="O130:O133"/>
    <mergeCell ref="P130:P133"/>
    <mergeCell ref="A134:A137"/>
    <mergeCell ref="B134:B137"/>
    <mergeCell ref="C134:C137"/>
    <mergeCell ref="D134:D137"/>
    <mergeCell ref="E134:E137"/>
    <mergeCell ref="F134:F137"/>
    <mergeCell ref="G134:G137"/>
    <mergeCell ref="H134:H137"/>
    <mergeCell ref="G130:G133"/>
    <mergeCell ref="H130:H133"/>
    <mergeCell ref="I130:I133"/>
    <mergeCell ref="L130:L133"/>
    <mergeCell ref="M130:M133"/>
    <mergeCell ref="N130:N133"/>
    <mergeCell ref="A130:A133"/>
    <mergeCell ref="B130:B133"/>
    <mergeCell ref="C130:C133"/>
    <mergeCell ref="D130:D133"/>
    <mergeCell ref="E130:E133"/>
    <mergeCell ref="F130:F133"/>
    <mergeCell ref="I126:I129"/>
    <mergeCell ref="L126:L129"/>
    <mergeCell ref="M126:M129"/>
    <mergeCell ref="N126:N129"/>
    <mergeCell ref="O126:O129"/>
    <mergeCell ref="P126:P129"/>
    <mergeCell ref="O122:O125"/>
    <mergeCell ref="P122:P125"/>
    <mergeCell ref="A126:A129"/>
    <mergeCell ref="B126:B129"/>
    <mergeCell ref="C126:C129"/>
    <mergeCell ref="D126:D129"/>
    <mergeCell ref="E126:E129"/>
    <mergeCell ref="F126:F129"/>
    <mergeCell ref="G126:G129"/>
    <mergeCell ref="H126:H129"/>
    <mergeCell ref="G122:G125"/>
    <mergeCell ref="H122:H125"/>
    <mergeCell ref="I122:I125"/>
    <mergeCell ref="L122:L125"/>
    <mergeCell ref="M122:M125"/>
    <mergeCell ref="N122:N125"/>
    <mergeCell ref="A122:A125"/>
    <mergeCell ref="B122:B125"/>
    <mergeCell ref="C122:C125"/>
    <mergeCell ref="D122:D125"/>
    <mergeCell ref="E122:E125"/>
    <mergeCell ref="F122:F125"/>
    <mergeCell ref="I118:I121"/>
    <mergeCell ref="L118:L121"/>
    <mergeCell ref="M118:M121"/>
    <mergeCell ref="N118:N121"/>
    <mergeCell ref="O118:O121"/>
    <mergeCell ref="P118:P121"/>
    <mergeCell ref="O114:O117"/>
    <mergeCell ref="P114:P117"/>
    <mergeCell ref="A118:A121"/>
    <mergeCell ref="B118:B121"/>
    <mergeCell ref="C118:C121"/>
    <mergeCell ref="D118:D121"/>
    <mergeCell ref="E118:E121"/>
    <mergeCell ref="F118:F121"/>
    <mergeCell ref="G118:G121"/>
    <mergeCell ref="H118:H121"/>
    <mergeCell ref="G114:G117"/>
    <mergeCell ref="H114:H117"/>
    <mergeCell ref="I114:I117"/>
    <mergeCell ref="L114:L117"/>
    <mergeCell ref="M114:M117"/>
    <mergeCell ref="N114:N117"/>
    <mergeCell ref="A114:A117"/>
    <mergeCell ref="B114:B117"/>
    <mergeCell ref="C114:C117"/>
    <mergeCell ref="D114:D117"/>
    <mergeCell ref="E114:E117"/>
    <mergeCell ref="F114:F117"/>
    <mergeCell ref="I110:I113"/>
    <mergeCell ref="L110:L113"/>
    <mergeCell ref="M110:M113"/>
    <mergeCell ref="N110:N113"/>
    <mergeCell ref="O110:O113"/>
    <mergeCell ref="P110:P113"/>
    <mergeCell ref="O106:O109"/>
    <mergeCell ref="P106:P109"/>
    <mergeCell ref="A110:A113"/>
    <mergeCell ref="B110:B113"/>
    <mergeCell ref="C110:C113"/>
    <mergeCell ref="D110:D113"/>
    <mergeCell ref="E110:E113"/>
    <mergeCell ref="F110:F113"/>
    <mergeCell ref="G110:G113"/>
    <mergeCell ref="H110:H113"/>
    <mergeCell ref="G106:G109"/>
    <mergeCell ref="H106:H109"/>
    <mergeCell ref="I106:I109"/>
    <mergeCell ref="L106:L109"/>
    <mergeCell ref="M106:M109"/>
    <mergeCell ref="N106:N109"/>
    <mergeCell ref="A106:A109"/>
    <mergeCell ref="B106:B109"/>
    <mergeCell ref="C106:C109"/>
    <mergeCell ref="D106:D109"/>
    <mergeCell ref="E106:E109"/>
    <mergeCell ref="F106:F109"/>
    <mergeCell ref="I102:I105"/>
    <mergeCell ref="L102:L105"/>
    <mergeCell ref="M102:M105"/>
    <mergeCell ref="N102:N105"/>
    <mergeCell ref="O102:O105"/>
    <mergeCell ref="P102:P105"/>
    <mergeCell ref="O98:O101"/>
    <mergeCell ref="P98:P101"/>
    <mergeCell ref="A102:A105"/>
    <mergeCell ref="B102:B105"/>
    <mergeCell ref="C102:C105"/>
    <mergeCell ref="D102:D105"/>
    <mergeCell ref="E102:E105"/>
    <mergeCell ref="F102:F105"/>
    <mergeCell ref="G102:G105"/>
    <mergeCell ref="H102:H105"/>
    <mergeCell ref="G98:G101"/>
    <mergeCell ref="H98:H101"/>
    <mergeCell ref="I98:I101"/>
    <mergeCell ref="L98:L101"/>
    <mergeCell ref="M98:M101"/>
    <mergeCell ref="N98:N101"/>
    <mergeCell ref="A98:A101"/>
    <mergeCell ref="B98:B101"/>
    <mergeCell ref="C98:C101"/>
    <mergeCell ref="D98:D101"/>
    <mergeCell ref="E98:E101"/>
    <mergeCell ref="F98:F101"/>
    <mergeCell ref="I94:I97"/>
    <mergeCell ref="L94:L97"/>
    <mergeCell ref="M94:M97"/>
    <mergeCell ref="N94:N97"/>
    <mergeCell ref="O94:O97"/>
    <mergeCell ref="P94:P97"/>
    <mergeCell ref="O90:O93"/>
    <mergeCell ref="P90:P93"/>
    <mergeCell ref="A94:A97"/>
    <mergeCell ref="B94:B97"/>
    <mergeCell ref="C94:C97"/>
    <mergeCell ref="D94:D97"/>
    <mergeCell ref="E94:E97"/>
    <mergeCell ref="F94:F97"/>
    <mergeCell ref="G94:G97"/>
    <mergeCell ref="H94:H97"/>
    <mergeCell ref="G90:G93"/>
    <mergeCell ref="H90:H93"/>
    <mergeCell ref="I90:I93"/>
    <mergeCell ref="L90:L93"/>
    <mergeCell ref="M90:M93"/>
    <mergeCell ref="N90:N93"/>
    <mergeCell ref="A90:A93"/>
    <mergeCell ref="B90:B93"/>
    <mergeCell ref="C90:C93"/>
    <mergeCell ref="D90:D93"/>
    <mergeCell ref="E90:E93"/>
    <mergeCell ref="F90:F93"/>
    <mergeCell ref="I86:I89"/>
    <mergeCell ref="L86:L89"/>
    <mergeCell ref="M86:M89"/>
    <mergeCell ref="N86:N89"/>
    <mergeCell ref="O86:O89"/>
    <mergeCell ref="P86:P89"/>
    <mergeCell ref="O82:O85"/>
    <mergeCell ref="P82:P85"/>
    <mergeCell ref="A86:A89"/>
    <mergeCell ref="B86:B89"/>
    <mergeCell ref="C86:C89"/>
    <mergeCell ref="D86:D89"/>
    <mergeCell ref="E86:E89"/>
    <mergeCell ref="F86:F89"/>
    <mergeCell ref="G86:G89"/>
    <mergeCell ref="H86:H89"/>
    <mergeCell ref="G82:G85"/>
    <mergeCell ref="H82:H85"/>
    <mergeCell ref="I82:I85"/>
    <mergeCell ref="L82:L85"/>
    <mergeCell ref="M82:M85"/>
    <mergeCell ref="N82:N85"/>
    <mergeCell ref="A82:A85"/>
    <mergeCell ref="B82:B85"/>
    <mergeCell ref="C82:C85"/>
    <mergeCell ref="D82:D85"/>
    <mergeCell ref="E82:E85"/>
    <mergeCell ref="F82:F85"/>
    <mergeCell ref="I78:I81"/>
    <mergeCell ref="L78:L81"/>
    <mergeCell ref="M78:M81"/>
    <mergeCell ref="N78:N81"/>
    <mergeCell ref="O78:O81"/>
    <mergeCell ref="P78:P81"/>
    <mergeCell ref="O74:O77"/>
    <mergeCell ref="P74:P77"/>
    <mergeCell ref="A78:A81"/>
    <mergeCell ref="B78:B81"/>
    <mergeCell ref="C78:C81"/>
    <mergeCell ref="D78:D81"/>
    <mergeCell ref="E78:E81"/>
    <mergeCell ref="F78:F81"/>
    <mergeCell ref="G78:G81"/>
    <mergeCell ref="H78:H81"/>
    <mergeCell ref="G74:G77"/>
    <mergeCell ref="H74:H77"/>
    <mergeCell ref="I74:I77"/>
    <mergeCell ref="L74:L77"/>
    <mergeCell ref="M74:M77"/>
    <mergeCell ref="N74:N77"/>
    <mergeCell ref="A74:A77"/>
    <mergeCell ref="B74:B77"/>
    <mergeCell ref="C74:C77"/>
    <mergeCell ref="D74:D77"/>
    <mergeCell ref="E74:E77"/>
    <mergeCell ref="F74:F77"/>
    <mergeCell ref="I70:I73"/>
    <mergeCell ref="L70:L73"/>
    <mergeCell ref="M70:M73"/>
    <mergeCell ref="N70:N73"/>
    <mergeCell ref="O70:O73"/>
    <mergeCell ref="P70:P73"/>
    <mergeCell ref="O66:O69"/>
    <mergeCell ref="P66:P69"/>
    <mergeCell ref="A70:A73"/>
    <mergeCell ref="B70:B73"/>
    <mergeCell ref="C70:C73"/>
    <mergeCell ref="D70:D73"/>
    <mergeCell ref="E70:E73"/>
    <mergeCell ref="F70:F73"/>
    <mergeCell ref="G70:G73"/>
    <mergeCell ref="H70:H73"/>
    <mergeCell ref="G66:G69"/>
    <mergeCell ref="H66:H69"/>
    <mergeCell ref="I66:I69"/>
    <mergeCell ref="L66:L69"/>
    <mergeCell ref="M66:M69"/>
    <mergeCell ref="N66:N69"/>
    <mergeCell ref="A66:A69"/>
    <mergeCell ref="B66:B69"/>
    <mergeCell ref="C66:C69"/>
    <mergeCell ref="D66:D69"/>
    <mergeCell ref="E66:E69"/>
    <mergeCell ref="F66:F69"/>
    <mergeCell ref="I62:I65"/>
    <mergeCell ref="L62:L65"/>
    <mergeCell ref="M62:M65"/>
    <mergeCell ref="N62:N65"/>
    <mergeCell ref="O62:O65"/>
    <mergeCell ref="P62:P65"/>
    <mergeCell ref="O58:O61"/>
    <mergeCell ref="P58:P61"/>
    <mergeCell ref="A62:A65"/>
    <mergeCell ref="B62:B65"/>
    <mergeCell ref="C62:C65"/>
    <mergeCell ref="D62:D65"/>
    <mergeCell ref="E62:E65"/>
    <mergeCell ref="F62:F65"/>
    <mergeCell ref="G62:G65"/>
    <mergeCell ref="H62:H65"/>
    <mergeCell ref="G58:G61"/>
    <mergeCell ref="H58:H61"/>
    <mergeCell ref="I58:I61"/>
    <mergeCell ref="L58:L61"/>
    <mergeCell ref="M58:M61"/>
    <mergeCell ref="N58:N61"/>
    <mergeCell ref="A58:A61"/>
    <mergeCell ref="B58:B61"/>
    <mergeCell ref="C58:C61"/>
    <mergeCell ref="D58:D61"/>
    <mergeCell ref="E58:E61"/>
    <mergeCell ref="F58:F61"/>
    <mergeCell ref="I54:I57"/>
    <mergeCell ref="L54:L57"/>
    <mergeCell ref="M54:M57"/>
    <mergeCell ref="N54:N57"/>
    <mergeCell ref="O54:O57"/>
    <mergeCell ref="P54:P57"/>
    <mergeCell ref="O50:O53"/>
    <mergeCell ref="P50:P53"/>
    <mergeCell ref="A54:A57"/>
    <mergeCell ref="B54:B57"/>
    <mergeCell ref="C54:C57"/>
    <mergeCell ref="D54:D57"/>
    <mergeCell ref="E54:E57"/>
    <mergeCell ref="F54:F57"/>
    <mergeCell ref="G54:G57"/>
    <mergeCell ref="H54:H57"/>
    <mergeCell ref="G50:G53"/>
    <mergeCell ref="H50:H53"/>
    <mergeCell ref="I50:I53"/>
    <mergeCell ref="L50:L53"/>
    <mergeCell ref="M50:M53"/>
    <mergeCell ref="N50:N53"/>
    <mergeCell ref="A50:A53"/>
    <mergeCell ref="B50:B53"/>
    <mergeCell ref="C50:C53"/>
    <mergeCell ref="D50:D53"/>
    <mergeCell ref="E50:E53"/>
    <mergeCell ref="F50:F53"/>
    <mergeCell ref="I46:I49"/>
    <mergeCell ref="L46:L49"/>
    <mergeCell ref="M46:M49"/>
    <mergeCell ref="N46:N49"/>
    <mergeCell ref="O46:O49"/>
    <mergeCell ref="P46:P49"/>
    <mergeCell ref="O42:O45"/>
    <mergeCell ref="P42:P45"/>
    <mergeCell ref="A46:A49"/>
    <mergeCell ref="B46:B49"/>
    <mergeCell ref="C46:C49"/>
    <mergeCell ref="D46:D49"/>
    <mergeCell ref="E46:E49"/>
    <mergeCell ref="F46:F49"/>
    <mergeCell ref="G46:G49"/>
    <mergeCell ref="H46:H49"/>
    <mergeCell ref="G42:G45"/>
    <mergeCell ref="H42:H45"/>
    <mergeCell ref="I42:I45"/>
    <mergeCell ref="L42:L45"/>
    <mergeCell ref="M42:M45"/>
    <mergeCell ref="N42:N45"/>
    <mergeCell ref="A42:A45"/>
    <mergeCell ref="B42:B45"/>
    <mergeCell ref="C42:C45"/>
    <mergeCell ref="D42:D45"/>
    <mergeCell ref="E42:E45"/>
    <mergeCell ref="F42:F45"/>
    <mergeCell ref="I38:I41"/>
    <mergeCell ref="L38:L41"/>
    <mergeCell ref="M38:M41"/>
    <mergeCell ref="N38:N41"/>
    <mergeCell ref="O38:O41"/>
    <mergeCell ref="P38:P41"/>
    <mergeCell ref="O34:O37"/>
    <mergeCell ref="P34:P37"/>
    <mergeCell ref="A38:A41"/>
    <mergeCell ref="B38:B41"/>
    <mergeCell ref="C38:C41"/>
    <mergeCell ref="D38:D41"/>
    <mergeCell ref="E38:E41"/>
    <mergeCell ref="F38:F41"/>
    <mergeCell ref="G38:G41"/>
    <mergeCell ref="H38:H41"/>
    <mergeCell ref="G34:G37"/>
    <mergeCell ref="H34:H37"/>
    <mergeCell ref="I34:I37"/>
    <mergeCell ref="L34:L37"/>
    <mergeCell ref="M34:M37"/>
    <mergeCell ref="N34:N37"/>
    <mergeCell ref="A34:A37"/>
    <mergeCell ref="B34:B37"/>
    <mergeCell ref="C34:C37"/>
    <mergeCell ref="D34:D37"/>
    <mergeCell ref="E34:E37"/>
    <mergeCell ref="F34:F37"/>
    <mergeCell ref="I30:I33"/>
    <mergeCell ref="L30:L33"/>
    <mergeCell ref="M30:M33"/>
    <mergeCell ref="N30:N33"/>
    <mergeCell ref="O30:O33"/>
    <mergeCell ref="P30:P33"/>
    <mergeCell ref="O26:O29"/>
    <mergeCell ref="P26:P29"/>
    <mergeCell ref="A30:A33"/>
    <mergeCell ref="B30:B33"/>
    <mergeCell ref="C30:C33"/>
    <mergeCell ref="D30:D33"/>
    <mergeCell ref="E30:E33"/>
    <mergeCell ref="F30:F33"/>
    <mergeCell ref="G30:G33"/>
    <mergeCell ref="H30:H33"/>
    <mergeCell ref="G26:G29"/>
    <mergeCell ref="H26:H29"/>
    <mergeCell ref="I26:I29"/>
    <mergeCell ref="L26:L29"/>
    <mergeCell ref="M26:M29"/>
    <mergeCell ref="N26:N29"/>
    <mergeCell ref="A26:A29"/>
    <mergeCell ref="B26:B29"/>
    <mergeCell ref="C26:C29"/>
    <mergeCell ref="D26:D29"/>
    <mergeCell ref="E26:E29"/>
    <mergeCell ref="F26:F29"/>
    <mergeCell ref="I22:I25"/>
    <mergeCell ref="L22:L25"/>
    <mergeCell ref="M22:M25"/>
    <mergeCell ref="N22:N25"/>
    <mergeCell ref="O22:O25"/>
    <mergeCell ref="P22:P25"/>
    <mergeCell ref="O18:O21"/>
    <mergeCell ref="P18:P21"/>
    <mergeCell ref="A22:A25"/>
    <mergeCell ref="B22:B25"/>
    <mergeCell ref="C22:C25"/>
    <mergeCell ref="D22:D25"/>
    <mergeCell ref="E22:E25"/>
    <mergeCell ref="F22:F25"/>
    <mergeCell ref="G22:G25"/>
    <mergeCell ref="H22:H25"/>
    <mergeCell ref="G18:G21"/>
    <mergeCell ref="H18:H21"/>
    <mergeCell ref="I18:I21"/>
    <mergeCell ref="L18:L21"/>
    <mergeCell ref="M18:M21"/>
    <mergeCell ref="N18:N21"/>
    <mergeCell ref="A15:G16"/>
    <mergeCell ref="K15:S16"/>
    <mergeCell ref="Q17:S17"/>
    <mergeCell ref="A18:A21"/>
    <mergeCell ref="B18:B21"/>
    <mergeCell ref="C18:C21"/>
    <mergeCell ref="D18:D21"/>
    <mergeCell ref="E18:E21"/>
    <mergeCell ref="F18:F21"/>
    <mergeCell ref="A5:S5"/>
    <mergeCell ref="A6:S6"/>
    <mergeCell ref="A7:F7"/>
    <mergeCell ref="G7:S14"/>
    <mergeCell ref="B8:F8"/>
    <mergeCell ref="B9:F9"/>
    <mergeCell ref="B10:F10"/>
    <mergeCell ref="B11:F11"/>
    <mergeCell ref="B12:F12"/>
    <mergeCell ref="B13:F13"/>
    <mergeCell ref="B14:F14"/>
  </mergeCells>
  <dataValidations count="30">
    <dataValidation type="list" allowBlank="1" showInputMessage="1" showErrorMessage="1" sqref="Q22:Q25" xr:uid="{158E3173-48F0-46B1-893D-3A03A51F9C49}">
      <formula1>$V$18:$V$33</formula1>
    </dataValidation>
    <dataValidation type="list" allowBlank="1" showInputMessage="1" showErrorMessage="1" sqref="Q130:Q133" xr:uid="{670D73ED-68B8-438C-8978-508FA366FC34}">
      <formula1>$AW$18:$AW$33</formula1>
    </dataValidation>
    <dataValidation type="list" allowBlank="1" showInputMessage="1" showErrorMessage="1" sqref="Q126:Q129" xr:uid="{A7A88D47-28B7-448B-8AC8-60BE320129FE}">
      <formula1>$AV$18:$AV$33</formula1>
    </dataValidation>
    <dataValidation type="list" allowBlank="1" showInputMessage="1" showErrorMessage="1" sqref="Q122:Q125" xr:uid="{84865F80-78BE-4FB6-ADB2-92A29AF1172E}">
      <formula1>$AU$18:$AU$33</formula1>
    </dataValidation>
    <dataValidation type="list" allowBlank="1" showInputMessage="1" showErrorMessage="1" sqref="Q118:Q121" xr:uid="{0DC262EE-555E-4DFC-8133-6ED1DE0AE791}">
      <formula1>$AT$18:$AT$33</formula1>
    </dataValidation>
    <dataValidation type="list" allowBlank="1" showInputMessage="1" showErrorMessage="1" sqref="Q114:Q117" xr:uid="{9F8CDA84-E4EA-49BB-8E8B-9163FBDD720D}">
      <formula1>$AS$18:$AS$33</formula1>
    </dataValidation>
    <dataValidation type="list" allowBlank="1" showInputMessage="1" showErrorMessage="1" sqref="Q110:Q113" xr:uid="{ACE22F1E-8875-41FA-A918-BB406ECC6EE5}">
      <formula1>$AR$18:$AR$33</formula1>
    </dataValidation>
    <dataValidation type="list" allowBlank="1" showInputMessage="1" showErrorMessage="1" sqref="Q106:Q109" xr:uid="{6883F0F3-04A3-4126-B471-E1D5B5B25D54}">
      <formula1>$AQ$18:$AQ$33</formula1>
    </dataValidation>
    <dataValidation type="list" allowBlank="1" showInputMessage="1" showErrorMessage="1" sqref="Q98:Q101" xr:uid="{9038B991-90D9-4128-9FBE-BA3A57BDF63A}">
      <formula1>$AO$18:$AO$33</formula1>
    </dataValidation>
    <dataValidation type="list" allowBlank="1" showInputMessage="1" showErrorMessage="1" sqref="Q94:Q97" xr:uid="{065757D1-0F91-4C5A-95A2-F2625EA66ABA}">
      <formula1>$AN$18:$AN$33</formula1>
    </dataValidation>
    <dataValidation type="list" allowBlank="1" showInputMessage="1" showErrorMessage="1" sqref="Q90:Q93" xr:uid="{0AE8E533-A853-4C0A-8763-FDE8BD855DBA}">
      <formula1>$AM$18:$AM$33</formula1>
    </dataValidation>
    <dataValidation type="list" allowBlank="1" showInputMessage="1" showErrorMessage="1" sqref="Q86:Q89" xr:uid="{2135B718-7321-414A-8372-6A667FEAAD7C}">
      <formula1>$AL$18:$AL$33</formula1>
    </dataValidation>
    <dataValidation type="list" allowBlank="1" showInputMessage="1" showErrorMessage="1" sqref="Q82:Q85" xr:uid="{340E20EE-BEE8-4901-974D-BB7D44B05B69}">
      <formula1>$AK$18:$AK$33</formula1>
    </dataValidation>
    <dataValidation type="list" allowBlank="1" showInputMessage="1" showErrorMessage="1" sqref="Q78:Q81" xr:uid="{33145D71-97E6-40CC-BE1B-4E0DB789B935}">
      <formula1>$AJ$18:$AJ$33</formula1>
    </dataValidation>
    <dataValidation type="list" allowBlank="1" showInputMessage="1" showErrorMessage="1" sqref="Q74:Q77" xr:uid="{4A02BBE3-0DB1-4E77-9457-E3D73C381BEC}">
      <formula1>$AI$18:$AI$33</formula1>
    </dataValidation>
    <dataValidation type="list" allowBlank="1" showInputMessage="1" showErrorMessage="1" sqref="Q70:Q73" xr:uid="{4CF06864-AF91-4434-A06E-436D9E6F0E13}">
      <formula1>$AH$18:$AH$33</formula1>
    </dataValidation>
    <dataValidation type="list" allowBlank="1" showInputMessage="1" showErrorMessage="1" sqref="Q66:Q69" xr:uid="{AE59B64E-D89C-45A3-9D52-3C3ECE9C26A7}">
      <formula1>$AG$18:$AG$33</formula1>
    </dataValidation>
    <dataValidation type="list" allowBlank="1" showInputMessage="1" showErrorMessage="1" sqref="Q42:Q43 Q45" xr:uid="{F8E44DDC-6C99-436B-BEE6-469375FA2D5E}">
      <formula1>$AA$18:$AA$33</formula1>
    </dataValidation>
    <dataValidation type="list" allowBlank="1" showInputMessage="1" showErrorMessage="1" sqref="Q62:Q65" xr:uid="{D5CFFE0C-42AA-438F-9565-23AB23588745}">
      <formula1>$AF$18:$AF$33</formula1>
    </dataValidation>
    <dataValidation type="list" allowBlank="1" showInputMessage="1" showErrorMessage="1" sqref="Q58:Q61" xr:uid="{A432D4E6-CFD8-43FF-9F39-3A9EAF29549C}">
      <formula1>$AE$18:$AE$33</formula1>
    </dataValidation>
    <dataValidation type="list" allowBlank="1" showInputMessage="1" showErrorMessage="1" sqref="Q54:Q57" xr:uid="{88341D69-C6F6-4316-9892-6CBECEE42879}">
      <formula1>$AD$18:$AD$33</formula1>
    </dataValidation>
    <dataValidation type="list" allowBlank="1" showInputMessage="1" showErrorMessage="1" sqref="Q50:Q53" xr:uid="{B00C8846-5DE1-4C9B-B827-BD80CB3F7480}">
      <formula1>$AC$18:$AC$33</formula1>
    </dataValidation>
    <dataValidation type="list" allowBlank="1" showInputMessage="1" showErrorMessage="1" sqref="Q46:Q49" xr:uid="{1FF71EF8-7DAE-46DE-B1EE-8F5D6EFCCBC7}">
      <formula1>$AB$18:$AB$33</formula1>
    </dataValidation>
    <dataValidation type="list" allowBlank="1" showInputMessage="1" showErrorMessage="1" sqref="Q38:Q41" xr:uid="{64ABB5DA-468A-49BB-96B6-0C782BD1BD4D}">
      <formula1>$Z$18:$Z$33</formula1>
    </dataValidation>
    <dataValidation type="list" allowBlank="1" showInputMessage="1" showErrorMessage="1" sqref="Q34:Q37" xr:uid="{9689BC63-CB80-47B4-AE9D-D2DA9A83D3E6}">
      <formula1>$Y$18:$Y$33</formula1>
    </dataValidation>
    <dataValidation type="list" allowBlank="1" showInputMessage="1" showErrorMessage="1" sqref="Q30:Q33" xr:uid="{935C1992-E2B4-4A62-9E83-D61481692CDB}">
      <formula1>$X$18:$X$33</formula1>
    </dataValidation>
    <dataValidation type="list" allowBlank="1" showInputMessage="1" showErrorMessage="1" sqref="Q26:Q29" xr:uid="{E56AA6E7-2B08-4773-8AB1-CCD91EA3C00A}">
      <formula1>$W$18:$W$33</formula1>
    </dataValidation>
    <dataValidation type="list" allowBlank="1" showInputMessage="1" showErrorMessage="1" sqref="Q18:Q21" xr:uid="{F6091592-8F6D-448B-8093-7864446DE7CE}">
      <formula1>$U$18:$U$33</formula1>
    </dataValidation>
    <dataValidation type="list" allowBlank="1" showInputMessage="1" showErrorMessage="1" sqref="Q102:Q105" xr:uid="{417122CE-E3F8-4419-A831-71B2D7CB1E8B}">
      <formula1>$AP$18:$AP$33</formula1>
    </dataValidation>
    <dataValidation type="list" allowBlank="1" showInputMessage="1" showErrorMessage="1" sqref="Q134:Q137" xr:uid="{659BA243-FE2A-4710-B97F-88815FEFC6B0}">
      <formula1>$AX$18:$AX$33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A426ECA4-A694-4354-9056-E0C0C3916423}">
          <x14:formula1>
            <xm:f>'Config Option - UW'!#REF!</xm:f>
          </x14:formula1>
          <xm:sqref>M18 M22 M26 M30 M34 M38 M42 M46 M50 M54 M58 M62 M66 M70 M74 M78 M82 M86 M90 M94 M98 M102 M106 M110 M114 M118 M122 M126 M130 M134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2E93-DADB-4AE4-AD1F-EFB1068B5266}">
  <dimension ref="A1:BJ444"/>
  <sheetViews>
    <sheetView tabSelected="1" zoomScale="90" zoomScaleNormal="90" workbookViewId="0">
      <pane ySplit="17" topLeftCell="A18" activePane="bottomLeft" state="frozen"/>
      <selection pane="bottomLeft" activeCell="D6" sqref="D6:AD14"/>
    </sheetView>
  </sheetViews>
  <sheetFormatPr baseColWidth="10" defaultColWidth="8.83203125" defaultRowHeight="15"/>
  <cols>
    <col min="1" max="1" width="14.83203125" customWidth="1"/>
    <col min="2" max="2" width="26.6640625" customWidth="1"/>
    <col min="3" max="3" width="63.83203125" bestFit="1" customWidth="1"/>
    <col min="4" max="4" width="33.6640625" customWidth="1"/>
    <col min="5" max="5" width="50" customWidth="1"/>
    <col min="6" max="6" width="41.5" bestFit="1" customWidth="1"/>
    <col min="7" max="8" width="13.5" customWidth="1"/>
    <col min="9" max="9" width="24" customWidth="1"/>
    <col min="10" max="10" width="26.33203125" bestFit="1" customWidth="1"/>
    <col min="11" max="11" width="18.1640625" bestFit="1" customWidth="1"/>
    <col min="12" max="12" width="43.83203125" style="111" bestFit="1" customWidth="1"/>
    <col min="13" max="13" width="18.5" bestFit="1" customWidth="1"/>
    <col min="14" max="14" width="29.5" bestFit="1" customWidth="1"/>
    <col min="15" max="15" width="35.1640625" bestFit="1" customWidth="1"/>
    <col min="16" max="16" width="77.83203125" customWidth="1"/>
    <col min="17" max="17" width="36.5" customWidth="1"/>
    <col min="18" max="18" width="25.6640625" customWidth="1"/>
    <col min="19" max="19" width="20.5" customWidth="1"/>
    <col min="20" max="20" width="18.33203125" customWidth="1"/>
    <col min="21" max="21" width="16" customWidth="1"/>
    <col min="22" max="22" width="35.33203125" customWidth="1"/>
    <col min="23" max="23" width="19.83203125" customWidth="1"/>
    <col min="24" max="24" width="31.6640625" customWidth="1"/>
    <col min="25" max="25" width="18.33203125" customWidth="1"/>
    <col min="26" max="26" width="33.83203125" customWidth="1"/>
    <col min="27" max="27" width="19.6640625" customWidth="1"/>
    <col min="28" max="28" width="33.6640625" customWidth="1"/>
    <col min="29" max="29" width="20" customWidth="1"/>
    <col min="30" max="30" width="58.5" bestFit="1" customWidth="1"/>
    <col min="31" max="31" width="30.6640625" style="18" hidden="1" customWidth="1"/>
    <col min="32" max="33" width="26.1640625" hidden="1" customWidth="1"/>
    <col min="34" max="36" width="26.83203125" hidden="1" customWidth="1"/>
    <col min="37" max="37" width="14.6640625" hidden="1" customWidth="1"/>
    <col min="38" max="62" width="4.33203125" hidden="1" customWidth="1"/>
    <col min="63" max="64" width="8.83203125" customWidth="1"/>
  </cols>
  <sheetData>
    <row r="1" spans="1:31">
      <c r="A1" s="73"/>
      <c r="B1" s="74"/>
      <c r="C1" s="74"/>
      <c r="D1" s="74"/>
      <c r="E1" s="74"/>
      <c r="F1" s="74"/>
      <c r="G1" s="74"/>
      <c r="H1" s="74"/>
      <c r="I1" s="74"/>
      <c r="J1" s="74"/>
      <c r="K1" s="74"/>
      <c r="L1" s="110"/>
      <c r="M1" s="74"/>
      <c r="N1" s="74"/>
      <c r="O1" s="74"/>
      <c r="P1" s="74"/>
      <c r="Q1" s="74"/>
      <c r="R1" s="74"/>
      <c r="S1" s="74"/>
      <c r="T1" s="74"/>
      <c r="U1" s="74"/>
      <c r="V1" s="74"/>
      <c r="W1" s="74"/>
      <c r="X1" s="74"/>
      <c r="Y1" s="74"/>
      <c r="Z1" s="74"/>
      <c r="AA1" s="74"/>
      <c r="AB1" s="74"/>
      <c r="AC1" s="74"/>
      <c r="AD1" s="74"/>
      <c r="AE1" s="74"/>
    </row>
    <row r="2" spans="1:31">
      <c r="A2" s="73"/>
      <c r="B2" s="74"/>
      <c r="C2" s="74"/>
      <c r="D2" s="74"/>
      <c r="E2" s="74"/>
      <c r="F2" s="74"/>
      <c r="G2" s="74"/>
      <c r="H2" s="74"/>
      <c r="I2" s="74"/>
      <c r="J2" s="74"/>
      <c r="K2" s="74"/>
      <c r="L2" s="110"/>
      <c r="M2" s="74"/>
      <c r="N2" s="74"/>
      <c r="O2" s="74"/>
      <c r="P2" s="74"/>
      <c r="Q2" s="74"/>
      <c r="R2" s="74"/>
      <c r="S2" s="74"/>
      <c r="T2" s="74"/>
      <c r="U2" s="74"/>
      <c r="V2" s="74"/>
      <c r="W2" s="74"/>
      <c r="X2" s="74"/>
      <c r="Y2" s="74"/>
      <c r="Z2" s="74"/>
      <c r="AA2" s="74"/>
      <c r="AB2" s="74"/>
      <c r="AC2" s="74"/>
      <c r="AD2" s="74"/>
      <c r="AE2" s="74"/>
    </row>
    <row r="3" spans="1:31">
      <c r="A3" s="73"/>
      <c r="B3" s="74"/>
      <c r="C3" s="74"/>
      <c r="D3" s="74"/>
      <c r="E3" s="74"/>
      <c r="F3" s="74"/>
      <c r="G3" s="74"/>
      <c r="H3" s="74"/>
      <c r="I3" s="74"/>
      <c r="J3" s="74"/>
      <c r="K3" s="74"/>
      <c r="L3" s="110"/>
      <c r="M3" s="74"/>
      <c r="N3" s="74"/>
      <c r="O3" s="74"/>
      <c r="P3" s="74"/>
      <c r="Q3" s="74"/>
      <c r="R3" s="74"/>
      <c r="S3" s="74"/>
      <c r="T3" s="74"/>
      <c r="U3" s="74"/>
      <c r="V3" s="74"/>
      <c r="W3" s="74"/>
      <c r="X3" s="74"/>
      <c r="Y3" s="74"/>
      <c r="Z3" s="74"/>
      <c r="AA3" s="74"/>
      <c r="AB3" s="74"/>
      <c r="AC3" s="74"/>
      <c r="AD3" s="74"/>
      <c r="AE3" s="74"/>
    </row>
    <row r="4" spans="1:31">
      <c r="A4" s="73"/>
      <c r="B4" s="74"/>
      <c r="C4" s="74"/>
      <c r="D4" s="74"/>
      <c r="E4" s="74"/>
      <c r="F4" s="74"/>
      <c r="G4" s="74"/>
      <c r="H4" s="74"/>
      <c r="I4" s="74"/>
      <c r="J4" s="74"/>
      <c r="K4" s="74"/>
      <c r="L4" s="110"/>
      <c r="M4" s="74"/>
      <c r="N4" s="74"/>
      <c r="O4" s="74"/>
      <c r="P4" s="74"/>
      <c r="Q4" s="74"/>
      <c r="R4" s="74"/>
      <c r="S4" s="74"/>
      <c r="T4" s="74"/>
      <c r="U4" s="74"/>
      <c r="V4" s="74"/>
      <c r="W4" s="74"/>
      <c r="X4" s="74"/>
      <c r="Y4" s="74"/>
      <c r="Z4" s="74"/>
      <c r="AA4" s="74"/>
      <c r="AB4" s="74"/>
      <c r="AC4" s="74"/>
      <c r="AD4" s="74"/>
      <c r="AE4" s="74"/>
    </row>
    <row r="5" spans="1:31" hidden="1">
      <c r="A5" s="263" t="s">
        <v>70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row>
    <row r="6" spans="1:31" ht="27" customHeight="1">
      <c r="A6" s="304" t="s">
        <v>72</v>
      </c>
      <c r="B6" s="305"/>
      <c r="C6" s="305"/>
      <c r="D6" s="343" t="s">
        <v>1792</v>
      </c>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136"/>
    </row>
    <row r="7" spans="1:31" ht="16">
      <c r="A7" s="16" t="s">
        <v>74</v>
      </c>
      <c r="B7" s="300" t="s">
        <v>75</v>
      </c>
      <c r="C7" s="301"/>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136"/>
    </row>
    <row r="8" spans="1:31" ht="16">
      <c r="A8" s="16" t="s">
        <v>76</v>
      </c>
      <c r="B8" s="300" t="s">
        <v>77</v>
      </c>
      <c r="C8" s="301"/>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136"/>
    </row>
    <row r="9" spans="1:31" ht="16">
      <c r="A9" s="16" t="s">
        <v>78</v>
      </c>
      <c r="B9" s="300" t="s">
        <v>79</v>
      </c>
      <c r="C9" s="301"/>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136"/>
    </row>
    <row r="10" spans="1:31" ht="16">
      <c r="A10" s="16" t="s">
        <v>80</v>
      </c>
      <c r="B10" s="300" t="s">
        <v>81</v>
      </c>
      <c r="C10" s="301"/>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136"/>
    </row>
    <row r="11" spans="1:31" ht="16">
      <c r="A11" s="16" t="s">
        <v>82</v>
      </c>
      <c r="B11" s="300" t="s">
        <v>83</v>
      </c>
      <c r="C11" s="301"/>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136"/>
    </row>
    <row r="12" spans="1:31" ht="16">
      <c r="A12" s="16" t="s">
        <v>84</v>
      </c>
      <c r="B12" s="300" t="s">
        <v>85</v>
      </c>
      <c r="C12" s="301"/>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136"/>
    </row>
    <row r="13" spans="1:31" ht="16">
      <c r="A13" s="43" t="s">
        <v>86</v>
      </c>
      <c r="B13" s="300"/>
      <c r="C13" s="301"/>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8"/>
      <c r="AC13" s="268"/>
      <c r="AD13" s="268"/>
      <c r="AE13" s="135"/>
    </row>
    <row r="14" spans="1:31" ht="45" customHeight="1">
      <c r="A14" s="302"/>
      <c r="B14" s="303"/>
      <c r="C14" s="303"/>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135"/>
    </row>
    <row r="15" spans="1:31">
      <c r="A15" s="296" t="s">
        <v>87</v>
      </c>
      <c r="B15" s="297"/>
      <c r="C15" s="297"/>
      <c r="D15" s="297"/>
      <c r="E15" s="297"/>
      <c r="F15" s="297"/>
      <c r="G15" s="297"/>
      <c r="H15" s="297"/>
      <c r="I15" s="297"/>
      <c r="J15" s="129"/>
      <c r="K15" s="129"/>
      <c r="L15" s="129"/>
      <c r="M15" s="129"/>
      <c r="N15" s="129"/>
      <c r="O15" s="129"/>
      <c r="P15" s="129"/>
      <c r="Q15" s="129"/>
      <c r="R15" s="129"/>
      <c r="S15" s="129"/>
      <c r="T15" s="129"/>
      <c r="U15" s="129"/>
      <c r="V15" s="129"/>
      <c r="W15" s="129"/>
      <c r="X15" s="129"/>
      <c r="Y15" s="129"/>
      <c r="Z15" s="129"/>
      <c r="AA15" s="129"/>
      <c r="AB15" s="129"/>
      <c r="AC15" s="129"/>
      <c r="AD15" s="129"/>
      <c r="AE15" s="131"/>
    </row>
    <row r="16" spans="1:31">
      <c r="A16" s="298"/>
      <c r="B16" s="299"/>
      <c r="C16" s="299"/>
      <c r="D16" s="299"/>
      <c r="E16" s="299"/>
      <c r="F16" s="299"/>
      <c r="G16" s="299"/>
      <c r="H16" s="299"/>
      <c r="I16" s="299"/>
      <c r="J16" s="130"/>
      <c r="K16" s="130"/>
      <c r="L16" s="130"/>
      <c r="M16" s="130"/>
      <c r="N16" s="130"/>
      <c r="O16" s="130"/>
      <c r="P16" s="130"/>
      <c r="Q16" s="130"/>
      <c r="R16" s="130"/>
      <c r="S16" s="130"/>
      <c r="T16" s="130"/>
      <c r="U16" s="130"/>
      <c r="V16" s="130"/>
      <c r="W16" s="130"/>
      <c r="X16" s="130"/>
      <c r="Y16" s="130"/>
      <c r="Z16" s="130"/>
      <c r="AA16" s="130"/>
      <c r="AB16" s="130"/>
      <c r="AC16" s="130"/>
      <c r="AD16" s="130"/>
      <c r="AE16" s="132"/>
    </row>
    <row r="17" spans="1:61" ht="48">
      <c r="A17" s="116" t="s">
        <v>89</v>
      </c>
      <c r="B17" s="116" t="s">
        <v>90</v>
      </c>
      <c r="C17" s="116" t="s">
        <v>91</v>
      </c>
      <c r="D17" s="116" t="s">
        <v>92</v>
      </c>
      <c r="E17" s="116" t="s">
        <v>93</v>
      </c>
      <c r="F17" s="117" t="s">
        <v>94</v>
      </c>
      <c r="G17" s="117" t="s">
        <v>80</v>
      </c>
      <c r="H17" s="117" t="s">
        <v>82</v>
      </c>
      <c r="I17" s="117" t="s">
        <v>84</v>
      </c>
      <c r="J17" s="118" t="s">
        <v>119</v>
      </c>
      <c r="K17" s="118" t="s">
        <v>120</v>
      </c>
      <c r="L17" s="118" t="s">
        <v>121</v>
      </c>
      <c r="M17" s="118" t="s">
        <v>122</v>
      </c>
      <c r="N17" s="119" t="s">
        <v>123</v>
      </c>
      <c r="O17" s="119" t="s">
        <v>124</v>
      </c>
      <c r="P17" s="119" t="s">
        <v>125</v>
      </c>
      <c r="Q17" s="120" t="s">
        <v>97</v>
      </c>
      <c r="R17" s="121" t="s">
        <v>1</v>
      </c>
      <c r="S17" s="120" t="s">
        <v>98</v>
      </c>
      <c r="T17" s="120" t="s">
        <v>99</v>
      </c>
      <c r="U17" s="120" t="s">
        <v>100</v>
      </c>
      <c r="V17" s="123" t="s">
        <v>126</v>
      </c>
      <c r="W17" s="123" t="s">
        <v>127</v>
      </c>
      <c r="X17" s="123" t="s">
        <v>128</v>
      </c>
      <c r="Y17" s="123" t="s">
        <v>129</v>
      </c>
      <c r="Z17" s="123" t="s">
        <v>130</v>
      </c>
      <c r="AA17" s="123" t="s">
        <v>129</v>
      </c>
      <c r="AB17" s="123" t="s">
        <v>131</v>
      </c>
      <c r="AC17" s="123" t="s">
        <v>129</v>
      </c>
      <c r="AD17" s="122" t="s">
        <v>132</v>
      </c>
      <c r="AE17" s="17"/>
      <c r="AF17" s="41">
        <v>1</v>
      </c>
      <c r="AG17" s="41">
        <v>2</v>
      </c>
      <c r="AH17" s="41">
        <v>3</v>
      </c>
      <c r="AI17" s="41">
        <v>4</v>
      </c>
      <c r="AJ17" s="41">
        <v>5</v>
      </c>
      <c r="AK17" s="41">
        <v>6</v>
      </c>
      <c r="AL17" s="41">
        <v>7</v>
      </c>
      <c r="AM17" s="41">
        <v>8</v>
      </c>
      <c r="AN17" s="41">
        <v>9</v>
      </c>
      <c r="AO17" s="41">
        <v>10</v>
      </c>
      <c r="AP17" s="41">
        <v>11</v>
      </c>
      <c r="AQ17" s="41">
        <v>12</v>
      </c>
      <c r="AR17" s="41">
        <v>13</v>
      </c>
      <c r="AS17" s="41">
        <v>14</v>
      </c>
      <c r="AT17" s="41">
        <v>15</v>
      </c>
      <c r="AU17" s="41">
        <v>16</v>
      </c>
      <c r="AV17" s="41">
        <v>17</v>
      </c>
      <c r="AW17" s="41">
        <v>18</v>
      </c>
      <c r="AX17" s="41">
        <v>19</v>
      </c>
      <c r="AY17" s="41">
        <v>20</v>
      </c>
      <c r="AZ17" s="41">
        <v>21</v>
      </c>
      <c r="BA17" s="41">
        <v>22</v>
      </c>
      <c r="BB17" s="41">
        <v>23</v>
      </c>
      <c r="BC17" s="41">
        <v>24</v>
      </c>
      <c r="BD17" s="41">
        <v>25</v>
      </c>
      <c r="BE17" s="41">
        <v>26</v>
      </c>
      <c r="BF17" s="41">
        <v>27</v>
      </c>
      <c r="BG17" s="41">
        <v>28</v>
      </c>
      <c r="BH17" s="41">
        <v>29</v>
      </c>
      <c r="BI17" s="41">
        <v>30</v>
      </c>
    </row>
    <row r="18" spans="1:61" ht="17">
      <c r="A18" s="140" t="s">
        <v>133</v>
      </c>
      <c r="B18" s="244">
        <v>1</v>
      </c>
      <c r="C18" s="141" t="s">
        <v>134</v>
      </c>
      <c r="D18" s="142" t="s">
        <v>135</v>
      </c>
      <c r="E18" s="143" t="s">
        <v>136</v>
      </c>
      <c r="F18" s="144" t="s">
        <v>137</v>
      </c>
      <c r="G18" s="142" t="s">
        <v>81</v>
      </c>
      <c r="H18" s="145" t="s">
        <v>83</v>
      </c>
      <c r="I18" s="146" t="s">
        <v>138</v>
      </c>
      <c r="J18" s="142" t="s">
        <v>139</v>
      </c>
      <c r="K18" s="141" t="s">
        <v>140</v>
      </c>
      <c r="L18" s="147"/>
      <c r="M18" s="148"/>
      <c r="N18" s="167"/>
      <c r="O18" s="149" t="s">
        <v>141</v>
      </c>
      <c r="P18" s="150" t="s">
        <v>142</v>
      </c>
      <c r="Q18" s="151"/>
      <c r="R18" s="247" t="s">
        <v>53</v>
      </c>
      <c r="S18" s="126">
        <f>IF(R18="", "", IFERROR(VLOOKUP(R18, 'Config Option - UW'!$A$38:$B$42, 2, FALSE), "") + W18 + Y18 + AA18)</f>
        <v>65</v>
      </c>
      <c r="T18" s="128">
        <f>IFERROR(VLOOKUP(R18, 'Config Option - UW'!$A$38:$D$42, 3, FALSE), "")</f>
        <v>1.8749999999999999E-2</v>
      </c>
      <c r="U18" s="124">
        <f>IFERROR(VLOOKUP(R18, 'Config Option - UW'!$A$38:$D$42, 4, FALSE), "")</f>
        <v>4.7600000000000003E-2</v>
      </c>
      <c r="V18" s="233"/>
      <c r="W18" s="241">
        <f>IFERROR(VALUE(VLOOKUP(V18, 'Config Option - UW'!$B$5:$F$34, 5, FALSE)), 0)</f>
        <v>0</v>
      </c>
      <c r="X18" s="233"/>
      <c r="Y18" s="241">
        <f>IFERROR(VALUE(VLOOKUP(X18, 'Config Option - UW'!$B$5:$F$34, 5, FALSE)), 0)</f>
        <v>0</v>
      </c>
      <c r="Z18" s="233"/>
      <c r="AA18" s="242">
        <f>IFERROR(VALUE(VLOOKUP(Z18, 'Config Option - UW'!$B$5:$F$34, 5, FALSE)), 0)</f>
        <v>0</v>
      </c>
      <c r="AB18" s="238"/>
      <c r="AC18" s="242">
        <f>IFERROR(VALUE(VLOOKUP(AB18, 'Config Option - UW'!$B$5:$F$34, 5, FALSE)), 0)</f>
        <v>0</v>
      </c>
      <c r="AD18" s="191"/>
      <c r="AE18"/>
      <c r="AF18" s="1" t="e" cm="1" vm="1">
        <f t="array" ref="AF18">_xlfn._xlws.FILTER('Config Option - UW'!B3:$B$34,'Config Option - UW'!$A$3:$A$34=R18)</f>
        <v>#VALUE!</v>
      </c>
      <c r="AG18" s="1" t="e" cm="1">
        <f t="array" ref="AG18">_xlfn._xlws.FILTER('Config Option - UW'!B3:$B$34,'Config Option - UW'!$A$3:$A$34=#REF!)</f>
        <v>#REF!</v>
      </c>
      <c r="AH18" t="e" cm="1">
        <f t="array" ref="AH18">_xlfn._xlws.FILTER('Config Option - UW'!B3:$B$34,'Config Option - UW'!$A$3:$A$34=#REF!)</f>
        <v>#REF!</v>
      </c>
      <c r="AI18" t="e" cm="1">
        <f t="array" ref="AI18">_xlfn._xlws.FILTER('Config Option - UW'!B3:$B$34,'Config Option - UW'!$A$3:$A$34=#REF!)</f>
        <v>#REF!</v>
      </c>
      <c r="AJ18" t="e" cm="1">
        <f t="array" ref="AJ18">_xlfn._xlws.FILTER('Config Option - UW'!B3:$B$34,'Config Option - UW'!$A$3:$A$34=#REF!)</f>
        <v>#REF!</v>
      </c>
      <c r="AK18" t="e" cm="1">
        <f t="array" ref="AK18">_xlfn._xlws.FILTER('Config Option - UW'!B3:$B$34,'Config Option - UW'!$A$3:$A$34=#REF!)</f>
        <v>#REF!</v>
      </c>
      <c r="AL18" t="e" cm="1">
        <f t="array" ref="AL18">_xlfn._xlws.FILTER('Config Option - UW'!B3:$B$34,'Config Option - UW'!$A$3:$A$34=#REF!)</f>
        <v>#REF!</v>
      </c>
      <c r="AM18" t="e" cm="1">
        <f t="array" ref="AM18">_xlfn._xlws.FILTER('Config Option - UW'!B3:$B$34,'Config Option - UW'!$A$3:$A$34=#REF!)</f>
        <v>#REF!</v>
      </c>
      <c r="AN18" t="e" cm="1">
        <f t="array" ref="AN18">_xlfn._xlws.FILTER('Config Option - UW'!B3:$B$34,'Config Option - UW'!$A$3:$A$34=#REF!)</f>
        <v>#REF!</v>
      </c>
      <c r="AO18" t="e" cm="1">
        <f t="array" ref="AO18">_xlfn._xlws.FILTER('Config Option - UW'!B3:$B$34,'Config Option - UW'!$A$3:$A$34=#REF!)</f>
        <v>#REF!</v>
      </c>
      <c r="AP18" t="e" cm="1">
        <f t="array" ref="AP18">_xlfn._xlws.FILTER('Config Option - UW'!B3:$B$34,'Config Option - UW'!$A$3:$A$34=#REF!)</f>
        <v>#REF!</v>
      </c>
      <c r="AQ18" t="e" cm="1">
        <f t="array" ref="AQ18">_xlfn._xlws.FILTER('Config Option - UW'!B3:$B$34,'Config Option - UW'!$A$3:$A$34=#REF!)</f>
        <v>#REF!</v>
      </c>
      <c r="AR18" t="e" cm="1">
        <f t="array" ref="AR18">_xlfn._xlws.FILTER('Config Option - UW'!B3:$B$34,'Config Option - UW'!$A$3:$A$34=#REF!)</f>
        <v>#REF!</v>
      </c>
      <c r="AS18" t="e" cm="1">
        <f t="array" ref="AS18">_xlfn._xlws.FILTER('Config Option - UW'!B3:$B$34,'Config Option - UW'!$A$3:$A$34=#REF!)</f>
        <v>#REF!</v>
      </c>
      <c r="AT18" t="e" cm="1">
        <f t="array" ref="AT18">_xlfn._xlws.FILTER('Config Option - UW'!B3:$B$34,'Config Option - UW'!$A$3:$A$34=#REF!)</f>
        <v>#REF!</v>
      </c>
      <c r="AU18" t="e" cm="1">
        <f t="array" ref="AU18">_xlfn._xlws.FILTER('Config Option - UW'!B3:$B$34,'Config Option - UW'!$A$3:$A$34=#REF!)</f>
        <v>#REF!</v>
      </c>
      <c r="AV18" t="e" cm="1">
        <f t="array" ref="AV18">_xlfn._xlws.FILTER('Config Option - UW'!B3:$B$34,'Config Option - UW'!$A$3:$A$34=#REF!)</f>
        <v>#REF!</v>
      </c>
      <c r="AW18" t="e" cm="1">
        <f t="array" ref="AW18">_xlfn._xlws.FILTER('Config Option - UW'!B3:$B$34,'Config Option - UW'!$A$3:$A$34=#REF!)</f>
        <v>#REF!</v>
      </c>
      <c r="AX18" t="e" cm="1">
        <f t="array" ref="AX18">_xlfn._xlws.FILTER('Config Option - UW'!B3:$B$34,'Config Option - UW'!$A$3:$A$34=#REF!)</f>
        <v>#REF!</v>
      </c>
      <c r="AY18" t="e" cm="1">
        <f t="array" ref="AY18">_xlfn._xlws.FILTER('Config Option - UW'!B3:$B$34,'Config Option - UW'!$A$3:$A$34=#REF!)</f>
        <v>#REF!</v>
      </c>
      <c r="AZ18" t="e" cm="1">
        <f t="array" ref="AZ18">_xlfn._xlws.FILTER('Config Option - UW'!B3:$B$34,'Config Option - UW'!$A$3:$A$34=#REF!)</f>
        <v>#REF!</v>
      </c>
      <c r="BA18" t="e" cm="1">
        <f t="array" ref="BA18">_xlfn._xlws.FILTER('Config Option - UW'!B3:$B$34,'Config Option - UW'!$A$3:$A$34=#REF!)</f>
        <v>#REF!</v>
      </c>
      <c r="BB18" t="e" cm="1">
        <f t="array" ref="BB18">_xlfn._xlws.FILTER('Config Option - UW'!B3:$B$34,'Config Option - UW'!$A$3:$A$34=#REF!)</f>
        <v>#REF!</v>
      </c>
      <c r="BC18" t="e" cm="1">
        <f t="array" ref="BC18">_xlfn._xlws.FILTER('Config Option - UW'!B3:$B$34,'Config Option - UW'!$A$3:$A$34=#REF!)</f>
        <v>#REF!</v>
      </c>
      <c r="BD18" t="e" cm="1">
        <f t="array" ref="BD18">_xlfn._xlws.FILTER('Config Option - UW'!B3:$B$34,'Config Option - UW'!$A$3:$A$34=#REF!)</f>
        <v>#REF!</v>
      </c>
      <c r="BE18" t="e" cm="1">
        <f t="array" ref="BE18">_xlfn._xlws.FILTER('Config Option - UW'!B3:$B$34,'Config Option - UW'!$A$3:$A$34=#REF!)</f>
        <v>#REF!</v>
      </c>
      <c r="BF18" t="e" cm="1">
        <f t="array" ref="BF18">_xlfn._xlws.FILTER('Config Option - UW'!B3:$B$34,'Config Option - UW'!$A$3:$A$34=#REF!)</f>
        <v>#REF!</v>
      </c>
      <c r="BG18" t="e" cm="1">
        <f t="array" ref="BG18">_xlfn._xlws.FILTER('Config Option - UW'!B3:$B$34,'Config Option - UW'!$A$3:$A$34=#REF!)</f>
        <v>#REF!</v>
      </c>
      <c r="BH18" t="e" cm="1">
        <f t="array" ref="BH18">_xlfn._xlws.FILTER('Config Option - UW'!B3:$B$34,'Config Option - UW'!$A$3:$A$34=#REF!)</f>
        <v>#REF!</v>
      </c>
      <c r="BI18" t="e" cm="1">
        <f t="array" ref="BI18">_xlfn._xlws.FILTER('Config Option - UW'!B3:$B$34,'Config Option - UW'!$A$3:$A$34=#REF!)</f>
        <v>#REF!</v>
      </c>
    </row>
    <row r="19" spans="1:61" ht="17">
      <c r="A19" s="140" t="s">
        <v>143</v>
      </c>
      <c r="B19" s="244">
        <v>2</v>
      </c>
      <c r="C19" s="152" t="s">
        <v>134</v>
      </c>
      <c r="D19" s="147" t="s">
        <v>144</v>
      </c>
      <c r="E19" s="153" t="s">
        <v>145</v>
      </c>
      <c r="F19" s="144" t="s">
        <v>137</v>
      </c>
      <c r="G19" s="147" t="s">
        <v>81</v>
      </c>
      <c r="H19" s="145" t="s">
        <v>83</v>
      </c>
      <c r="I19" s="144" t="s">
        <v>138</v>
      </c>
      <c r="J19" s="147" t="s">
        <v>146</v>
      </c>
      <c r="K19" s="152" t="s">
        <v>147</v>
      </c>
      <c r="L19" s="154"/>
      <c r="M19" s="155"/>
      <c r="N19" s="167"/>
      <c r="O19" s="149" t="s">
        <v>141</v>
      </c>
      <c r="P19" s="150" t="s">
        <v>148</v>
      </c>
      <c r="Q19" s="151"/>
      <c r="R19" s="247" t="s">
        <v>21</v>
      </c>
      <c r="S19" s="126">
        <f>IF(R19="", "", IFERROR(VLOOKUP(R19, 'Config Option - UW'!$A$38:$B$42, 2, FALSE), "") + W19 + Y19 + AA19)</f>
        <v>32</v>
      </c>
      <c r="T19" s="128">
        <f>IFERROR(VLOOKUP(R19, 'Config Option - UW'!$A$38:$D$42, 3, FALSE), "")</f>
        <v>1.8749999999999999E-2</v>
      </c>
      <c r="U19" s="124">
        <f>IFERROR(VLOOKUP(R19, 'Config Option - UW'!$A$38:$D$42, 4, FALSE), "")</f>
        <v>0</v>
      </c>
      <c r="V19" s="233"/>
      <c r="W19" s="241">
        <f>IFERROR(VALUE(VLOOKUP(V19, 'Config Option - UW'!$B$5:$F$34, 5, FALSE)), 0)</f>
        <v>0</v>
      </c>
      <c r="X19" s="233"/>
      <c r="Y19" s="241">
        <f>IFERROR(VALUE(VLOOKUP(X19, 'Config Option - UW'!$B$5:$F$34, 5, FALSE)), 0)</f>
        <v>0</v>
      </c>
      <c r="Z19" s="233"/>
      <c r="AA19" s="242">
        <f>IFERROR(VALUE(VLOOKUP(Z19, 'Config Option - UW'!$B$5:$F$34, 5, FALSE)), 0)</f>
        <v>0</v>
      </c>
      <c r="AB19" s="238"/>
      <c r="AC19" s="242">
        <f>IFERROR(VALUE(VLOOKUP(AB19, 'Config Option - UW'!$B$5:$F$34, 5, FALSE)), 0)</f>
        <v>0</v>
      </c>
      <c r="AD19" s="191"/>
      <c r="AE19"/>
      <c r="AF19" s="1"/>
    </row>
    <row r="20" spans="1:61" ht="17">
      <c r="A20" s="140" t="s">
        <v>149</v>
      </c>
      <c r="B20" s="244">
        <v>3</v>
      </c>
      <c r="C20" s="152" t="s">
        <v>134</v>
      </c>
      <c r="D20" s="147" t="s">
        <v>135</v>
      </c>
      <c r="E20" s="153" t="s">
        <v>150</v>
      </c>
      <c r="F20" s="144" t="s">
        <v>137</v>
      </c>
      <c r="G20" s="147" t="s">
        <v>81</v>
      </c>
      <c r="H20" s="145" t="s">
        <v>83</v>
      </c>
      <c r="I20" s="144" t="s">
        <v>138</v>
      </c>
      <c r="J20" s="147" t="s">
        <v>151</v>
      </c>
      <c r="K20" s="152" t="s">
        <v>152</v>
      </c>
      <c r="L20" s="154"/>
      <c r="M20" s="155"/>
      <c r="N20" s="167"/>
      <c r="O20" s="149" t="s">
        <v>141</v>
      </c>
      <c r="P20" s="150" t="s">
        <v>148</v>
      </c>
      <c r="Q20" s="151"/>
      <c r="R20" s="247" t="s">
        <v>21</v>
      </c>
      <c r="S20" s="126">
        <f>IF(R20="", "", IFERROR(VLOOKUP(R20, 'Config Option - UW'!$A$38:$B$42, 2, FALSE), "") + W20 + Y20 + AA20)</f>
        <v>34.4255</v>
      </c>
      <c r="T20" s="128">
        <f>IFERROR(VLOOKUP(R20, 'Config Option - UW'!$A$38:$D$42, 3, FALSE), "")</f>
        <v>1.8749999999999999E-2</v>
      </c>
      <c r="U20" s="124">
        <f>IFERROR(VLOOKUP(R20, 'Config Option - UW'!$A$38:$D$42, 4, FALSE), "")</f>
        <v>0</v>
      </c>
      <c r="V20" s="233" t="s">
        <v>153</v>
      </c>
      <c r="W20" s="241">
        <f>IFERROR(VALUE(VLOOKUP(V20, 'Config Option - UW'!$B$5:$F$34, 5, FALSE)), 0)</f>
        <v>2.4255</v>
      </c>
      <c r="X20" s="233"/>
      <c r="Y20" s="241">
        <f>IFERROR(VALUE(VLOOKUP(X20, 'Config Option - UW'!$B$5:$F$34, 5, FALSE)), 0)</f>
        <v>0</v>
      </c>
      <c r="Z20" s="233"/>
      <c r="AA20" s="242">
        <f>IFERROR(VALUE(VLOOKUP(Z20, 'Config Option - UW'!$B$5:$F$34, 5, FALSE)), 0)</f>
        <v>0</v>
      </c>
      <c r="AB20" s="238"/>
      <c r="AC20" s="242">
        <f>IFERROR(VALUE(VLOOKUP(AB20, 'Config Option - UW'!$B$5:$F$34, 5, FALSE)), 0)</f>
        <v>0</v>
      </c>
      <c r="AD20" s="191" t="s">
        <v>154</v>
      </c>
      <c r="AE20"/>
      <c r="AF20" s="1"/>
    </row>
    <row r="21" spans="1:61" ht="17">
      <c r="A21" s="140" t="s">
        <v>155</v>
      </c>
      <c r="B21" s="244">
        <v>4</v>
      </c>
      <c r="C21" s="152" t="s">
        <v>134</v>
      </c>
      <c r="D21" s="147" t="s">
        <v>135</v>
      </c>
      <c r="E21" s="153" t="s">
        <v>150</v>
      </c>
      <c r="F21" s="144" t="s">
        <v>137</v>
      </c>
      <c r="G21" s="147" t="s">
        <v>81</v>
      </c>
      <c r="H21" s="145" t="s">
        <v>83</v>
      </c>
      <c r="I21" s="144" t="s">
        <v>138</v>
      </c>
      <c r="J21" s="147" t="s">
        <v>151</v>
      </c>
      <c r="K21" s="152" t="s">
        <v>156</v>
      </c>
      <c r="L21" s="154"/>
      <c r="M21" s="155"/>
      <c r="N21" s="167"/>
      <c r="O21" s="156" t="s">
        <v>141</v>
      </c>
      <c r="P21" s="150" t="s">
        <v>157</v>
      </c>
      <c r="Q21" s="151"/>
      <c r="R21" s="247" t="s">
        <v>21</v>
      </c>
      <c r="S21" s="126">
        <f>IF(R21="", "", IFERROR(VLOOKUP(R21, 'Config Option - UW'!$A$38:$B$42, 2, FALSE), "") + W21 + Y21 + AA21)</f>
        <v>34.4255</v>
      </c>
      <c r="T21" s="128">
        <f>IFERROR(VLOOKUP(R21, 'Config Option - UW'!$A$38:$D$42, 3, FALSE), "")</f>
        <v>1.8749999999999999E-2</v>
      </c>
      <c r="U21" s="124">
        <f>IFERROR(VLOOKUP(R21, 'Config Option - UW'!$A$38:$D$42, 4, FALSE), "")</f>
        <v>0</v>
      </c>
      <c r="V21" s="233" t="s">
        <v>153</v>
      </c>
      <c r="W21" s="241">
        <f>IFERROR(VALUE(VLOOKUP(V21, 'Config Option - UW'!$B$5:$F$34, 5, FALSE)), 0)</f>
        <v>2.4255</v>
      </c>
      <c r="X21" s="233"/>
      <c r="Y21" s="241">
        <f>IFERROR(VALUE(VLOOKUP(X21, 'Config Option - UW'!$B$5:$F$34, 5, FALSE)), 0)</f>
        <v>0</v>
      </c>
      <c r="Z21" s="233"/>
      <c r="AA21" s="242">
        <f>IFERROR(VALUE(VLOOKUP(Z21, 'Config Option - UW'!$B$5:$F$34, 5, FALSE)), 0)</f>
        <v>0</v>
      </c>
      <c r="AB21" s="238"/>
      <c r="AC21" s="242">
        <f>IFERROR(VALUE(VLOOKUP(AB21, 'Config Option - UW'!$B$5:$F$34, 5, FALSE)), 0)</f>
        <v>0</v>
      </c>
      <c r="AD21" s="191"/>
      <c r="AE21"/>
      <c r="AF21" s="1"/>
    </row>
    <row r="22" spans="1:61" ht="17">
      <c r="A22" s="157" t="s">
        <v>158</v>
      </c>
      <c r="B22" s="245">
        <v>5</v>
      </c>
      <c r="C22" s="158" t="s">
        <v>134</v>
      </c>
      <c r="D22" s="159" t="s">
        <v>135</v>
      </c>
      <c r="E22" s="160" t="s">
        <v>159</v>
      </c>
      <c r="F22" s="161" t="s">
        <v>137</v>
      </c>
      <c r="G22" s="159" t="s">
        <v>81</v>
      </c>
      <c r="H22" s="145" t="s">
        <v>83</v>
      </c>
      <c r="I22" s="161" t="s">
        <v>138</v>
      </c>
      <c r="J22" s="159" t="s">
        <v>151</v>
      </c>
      <c r="K22" s="158" t="s">
        <v>160</v>
      </c>
      <c r="L22" s="162"/>
      <c r="M22" s="163"/>
      <c r="N22" s="167"/>
      <c r="O22" s="164" t="s">
        <v>161</v>
      </c>
      <c r="P22" s="165" t="s">
        <v>148</v>
      </c>
      <c r="Q22" s="245"/>
      <c r="R22" s="248"/>
      <c r="S22" s="126" t="str">
        <f>IF(R22="", "", IFERROR(VLOOKUP(R22, 'Config Option - UW'!$A$38:$B$42, 2, FALSE), "") + W22 + Y22 + AA22)</f>
        <v/>
      </c>
      <c r="T22" s="128" t="str">
        <f>IFERROR(VLOOKUP(R22, 'Config Option - UW'!$A$38:$D$42, 3, FALSE), "")</f>
        <v/>
      </c>
      <c r="U22" s="124" t="str">
        <f>IFERROR(VLOOKUP(R22, 'Config Option - UW'!$A$38:$D$42, 4, FALSE), "")</f>
        <v/>
      </c>
      <c r="V22" s="233"/>
      <c r="W22" s="241"/>
      <c r="X22" s="233"/>
      <c r="Y22" s="241">
        <f>IFERROR(VALUE(VLOOKUP(X22, 'Config Option - UW'!$B$5:$F$34, 5, FALSE)), 0)</f>
        <v>0</v>
      </c>
      <c r="Z22" s="233"/>
      <c r="AA22" s="242">
        <f>IFERROR(VALUE(VLOOKUP(Z22, 'Config Option - UW'!$B$5:$F$34, 5, FALSE)), 0)</f>
        <v>0</v>
      </c>
      <c r="AB22" s="238"/>
      <c r="AC22" s="242">
        <f>IFERROR(VALUE(VLOOKUP(AB22, 'Config Option - UW'!$B$5:$F$34, 5, FALSE)), 0)</f>
        <v>0</v>
      </c>
      <c r="AD22" s="203" t="s">
        <v>162</v>
      </c>
    </row>
    <row r="23" spans="1:61" ht="17">
      <c r="A23" s="140" t="s">
        <v>163</v>
      </c>
      <c r="B23" s="244">
        <v>6</v>
      </c>
      <c r="C23" s="152" t="s">
        <v>134</v>
      </c>
      <c r="D23" s="147" t="s">
        <v>135</v>
      </c>
      <c r="E23" s="153" t="s">
        <v>164</v>
      </c>
      <c r="F23" s="144" t="s">
        <v>137</v>
      </c>
      <c r="G23" s="147" t="s">
        <v>81</v>
      </c>
      <c r="H23" s="145" t="s">
        <v>83</v>
      </c>
      <c r="I23" s="144" t="s">
        <v>138</v>
      </c>
      <c r="J23" s="147" t="s">
        <v>139</v>
      </c>
      <c r="K23" s="152" t="s">
        <v>165</v>
      </c>
      <c r="L23" s="154"/>
      <c r="M23" s="155"/>
      <c r="N23" s="167"/>
      <c r="O23" s="149" t="s">
        <v>141</v>
      </c>
      <c r="P23" s="150" t="s">
        <v>148</v>
      </c>
      <c r="Q23" s="151"/>
      <c r="R23" s="247" t="s">
        <v>49</v>
      </c>
      <c r="S23" s="126">
        <f>IF(R23="", "", IFERROR(VLOOKUP(R23, 'Config Option - UW'!$A$38:$B$42, 2, FALSE), "") + W23 + Y23 + AA23)</f>
        <v>42.066000000000003</v>
      </c>
      <c r="T23" s="128">
        <f>IFERROR(VLOOKUP(R23, 'Config Option - UW'!$A$38:$D$42, 3, FALSE), "")</f>
        <v>1.8749999999999999E-2</v>
      </c>
      <c r="U23" s="124">
        <f>IFERROR(VLOOKUP(R23, 'Config Option - UW'!$A$38:$D$42, 4, FALSE), "")</f>
        <v>4.7600000000000003E-2</v>
      </c>
      <c r="V23" s="233" t="s">
        <v>166</v>
      </c>
      <c r="W23" s="241">
        <f>IFERROR(VALUE(VLOOKUP(V23, 'Config Option - UW'!$B$5:$F$34, 5, FALSE)), 0)</f>
        <v>3.0659999999999998</v>
      </c>
      <c r="X23" s="236"/>
      <c r="Y23" s="241">
        <f>IFERROR(VALUE(VLOOKUP(X23, 'Config Option - UW'!$B$5:$F$34, 5, FALSE)), 0)</f>
        <v>0</v>
      </c>
      <c r="Z23" s="233"/>
      <c r="AA23" s="242">
        <f>IFERROR(VALUE(VLOOKUP(Z23, 'Config Option - UW'!$B$5:$F$34, 5, FALSE)), 0)</f>
        <v>0</v>
      </c>
      <c r="AB23" s="238"/>
      <c r="AC23" s="242">
        <f>IFERROR(VALUE(VLOOKUP(AB23, 'Config Option - UW'!$B$5:$F$34, 5, FALSE)), 0)</f>
        <v>0</v>
      </c>
      <c r="AD23" s="191" t="s">
        <v>167</v>
      </c>
    </row>
    <row r="24" spans="1:61" ht="17">
      <c r="A24" s="140" t="s">
        <v>168</v>
      </c>
      <c r="B24" s="244">
        <v>7</v>
      </c>
      <c r="C24" s="152" t="s">
        <v>134</v>
      </c>
      <c r="D24" s="147" t="s">
        <v>135</v>
      </c>
      <c r="E24" s="153" t="s">
        <v>169</v>
      </c>
      <c r="F24" s="144" t="s">
        <v>137</v>
      </c>
      <c r="G24" s="147" t="s">
        <v>81</v>
      </c>
      <c r="H24" s="145" t="s">
        <v>83</v>
      </c>
      <c r="I24" s="144" t="s">
        <v>138</v>
      </c>
      <c r="J24" s="147" t="s">
        <v>146</v>
      </c>
      <c r="K24" s="152" t="s">
        <v>170</v>
      </c>
      <c r="L24" s="154"/>
      <c r="M24" s="155"/>
      <c r="N24" s="167"/>
      <c r="O24" s="166" t="s">
        <v>171</v>
      </c>
      <c r="P24" s="150" t="s">
        <v>157</v>
      </c>
      <c r="Q24" s="151"/>
      <c r="R24" s="247"/>
      <c r="S24" s="126" t="str">
        <f>IF(R24="", "", IFERROR(VLOOKUP(R24, 'Config Option - UW'!$A$38:$B$42, 2, FALSE), "") + W24 + Y24 + AA24)</f>
        <v/>
      </c>
      <c r="T24" s="128" t="str">
        <f>IFERROR(VLOOKUP(R24, 'Config Option - UW'!$A$38:$D$42, 3, FALSE), "")</f>
        <v/>
      </c>
      <c r="U24" s="124" t="str">
        <f>IFERROR(VLOOKUP(R24, 'Config Option - UW'!$A$38:$D$42, 4, FALSE), "")</f>
        <v/>
      </c>
      <c r="V24" s="233"/>
      <c r="W24" s="241">
        <f>IFERROR(VALUE(VLOOKUP(V24, 'Config Option - UW'!$B$5:$F$34, 5, FALSE)), 0)</f>
        <v>0</v>
      </c>
      <c r="X24" s="233"/>
      <c r="Y24" s="241">
        <f>IFERROR(VALUE(VLOOKUP(X24, 'Config Option - UW'!$B$5:$F$34, 5, FALSE)), 0)</f>
        <v>0</v>
      </c>
      <c r="Z24" s="233"/>
      <c r="AA24" s="242">
        <f>IFERROR(VALUE(VLOOKUP(Z24, 'Config Option - UW'!$B$5:$F$34, 5, FALSE)), 0)</f>
        <v>0</v>
      </c>
      <c r="AB24" s="238"/>
      <c r="AC24" s="242">
        <f>IFERROR(VALUE(VLOOKUP(AB24, 'Config Option - UW'!$B$5:$F$34, 5, FALSE)), 0)</f>
        <v>0</v>
      </c>
      <c r="AD24" s="191"/>
    </row>
    <row r="25" spans="1:61" ht="17">
      <c r="A25" s="140" t="s">
        <v>172</v>
      </c>
      <c r="B25" s="244">
        <v>8</v>
      </c>
      <c r="C25" s="152" t="s">
        <v>134</v>
      </c>
      <c r="D25" s="147" t="s">
        <v>135</v>
      </c>
      <c r="E25" s="153" t="s">
        <v>173</v>
      </c>
      <c r="F25" s="144" t="s">
        <v>137</v>
      </c>
      <c r="G25" s="147" t="s">
        <v>81</v>
      </c>
      <c r="H25" s="145" t="s">
        <v>83</v>
      </c>
      <c r="I25" s="144" t="s">
        <v>138</v>
      </c>
      <c r="J25" s="147" t="s">
        <v>146</v>
      </c>
      <c r="K25" s="152" t="s">
        <v>174</v>
      </c>
      <c r="L25" s="154"/>
      <c r="M25" s="155"/>
      <c r="N25" s="167"/>
      <c r="O25" s="166" t="s">
        <v>175</v>
      </c>
      <c r="P25" s="150" t="s">
        <v>148</v>
      </c>
      <c r="Q25" s="151"/>
      <c r="R25" s="247"/>
      <c r="S25" s="126" t="str">
        <f>IF(R25="", "", IFERROR(VLOOKUP(R25, 'Config Option - UW'!$A$38:$B$42, 2, FALSE), "") + W25 + Y25 + AA25)</f>
        <v/>
      </c>
      <c r="T25" s="128" t="str">
        <f>IFERROR(VLOOKUP(R25, 'Config Option - UW'!$A$38:$D$42, 3, FALSE), "")</f>
        <v/>
      </c>
      <c r="U25" s="124" t="str">
        <f>IFERROR(VLOOKUP(R25, 'Config Option - UW'!$A$38:$D$42, 4, FALSE), "")</f>
        <v/>
      </c>
      <c r="V25" s="233"/>
      <c r="W25" s="241">
        <f>IFERROR(VALUE(VLOOKUP(V25, 'Config Option - UW'!$B$5:$F$34, 5, FALSE)), 0)</f>
        <v>0</v>
      </c>
      <c r="X25" s="233"/>
      <c r="Y25" s="241">
        <f>IFERROR(VALUE(VLOOKUP(X25, 'Config Option - UW'!$B$5:$F$34, 5, FALSE)), 0)</f>
        <v>0</v>
      </c>
      <c r="Z25" s="233"/>
      <c r="AA25" s="242">
        <f>IFERROR(VALUE(VLOOKUP(Z25, 'Config Option - UW'!$B$5:$F$34, 5, FALSE)), 0)</f>
        <v>0</v>
      </c>
      <c r="AB25" s="238"/>
      <c r="AC25" s="242">
        <f>IFERROR(VALUE(VLOOKUP(AB25, 'Config Option - UW'!$B$5:$F$34, 5, FALSE)), 0)</f>
        <v>0</v>
      </c>
      <c r="AD25" s="191" t="s">
        <v>176</v>
      </c>
    </row>
    <row r="26" spans="1:61" ht="17">
      <c r="A26" s="140" t="s">
        <v>177</v>
      </c>
      <c r="B26" s="244">
        <v>9</v>
      </c>
      <c r="C26" s="152" t="s">
        <v>134</v>
      </c>
      <c r="D26" s="147" t="s">
        <v>135</v>
      </c>
      <c r="E26" s="153" t="s">
        <v>178</v>
      </c>
      <c r="F26" s="144" t="s">
        <v>137</v>
      </c>
      <c r="G26" s="147" t="s">
        <v>81</v>
      </c>
      <c r="H26" s="145" t="s">
        <v>83</v>
      </c>
      <c r="I26" s="144" t="s">
        <v>138</v>
      </c>
      <c r="J26" s="147" t="s">
        <v>146</v>
      </c>
      <c r="K26" s="152" t="s">
        <v>179</v>
      </c>
      <c r="L26" s="154"/>
      <c r="M26" s="155"/>
      <c r="N26" s="167"/>
      <c r="O26" s="149" t="s">
        <v>141</v>
      </c>
      <c r="P26" s="150" t="s">
        <v>148</v>
      </c>
      <c r="Q26" s="151"/>
      <c r="R26" s="247" t="s">
        <v>49</v>
      </c>
      <c r="S26" s="126">
        <f>IF(R26="", "", IFERROR(VLOOKUP(R26, 'Config Option - UW'!$A$38:$B$42, 2, FALSE), "") + W26 + Y26 + AA26)</f>
        <v>42.066000000000003</v>
      </c>
      <c r="T26" s="128">
        <f>IFERROR(VLOOKUP(R26, 'Config Option - UW'!$A$38:$D$42, 3, FALSE), "")</f>
        <v>1.8749999999999999E-2</v>
      </c>
      <c r="U26" s="124">
        <f>IFERROR(VLOOKUP(R26, 'Config Option - UW'!$A$38:$D$42, 4, FALSE), "")</f>
        <v>4.7600000000000003E-2</v>
      </c>
      <c r="V26" s="233" t="s">
        <v>166</v>
      </c>
      <c r="W26" s="241">
        <f>IFERROR(VALUE(VLOOKUP(V26, 'Config Option - UW'!$B$5:$F$34, 5, FALSE)), 0)</f>
        <v>3.0659999999999998</v>
      </c>
      <c r="X26" s="233"/>
      <c r="Y26" s="241">
        <f>IFERROR(VALUE(VLOOKUP(X26, 'Config Option - UW'!$B$5:$F$34, 5, FALSE)), 0)</f>
        <v>0</v>
      </c>
      <c r="Z26" s="236"/>
      <c r="AA26" s="242">
        <f>IFERROR(VALUE(VLOOKUP(Z26, 'Config Option - UW'!$B$5:$F$34, 5, FALSE)), 0)</f>
        <v>0</v>
      </c>
      <c r="AB26" s="238"/>
      <c r="AC26" s="242">
        <f>IFERROR(VALUE(VLOOKUP(AB26, 'Config Option - UW'!$B$5:$F$34, 5, FALSE)), 0)</f>
        <v>0</v>
      </c>
      <c r="AD26" s="191" t="s">
        <v>180</v>
      </c>
    </row>
    <row r="27" spans="1:61" ht="17">
      <c r="A27" s="140" t="s">
        <v>181</v>
      </c>
      <c r="B27" s="244">
        <v>10</v>
      </c>
      <c r="C27" s="152" t="s">
        <v>182</v>
      </c>
      <c r="D27" s="147" t="s">
        <v>135</v>
      </c>
      <c r="E27" s="153" t="s">
        <v>183</v>
      </c>
      <c r="F27" s="144" t="s">
        <v>137</v>
      </c>
      <c r="G27" s="147" t="s">
        <v>81</v>
      </c>
      <c r="H27" s="145" t="s">
        <v>83</v>
      </c>
      <c r="I27" s="144" t="s">
        <v>138</v>
      </c>
      <c r="J27" s="147" t="s">
        <v>184</v>
      </c>
      <c r="K27" s="152" t="s">
        <v>185</v>
      </c>
      <c r="L27" s="154"/>
      <c r="M27" s="155"/>
      <c r="N27" s="167"/>
      <c r="O27" s="149" t="s">
        <v>141</v>
      </c>
      <c r="P27" s="150" t="s">
        <v>157</v>
      </c>
      <c r="Q27" s="151"/>
      <c r="R27" s="247" t="s">
        <v>49</v>
      </c>
      <c r="S27" s="126">
        <f>IF(R27="", "", IFERROR(VLOOKUP(R27, 'Config Option - UW'!$A$38:$B$42, 2, FALSE), "") + W27 + Y27 + AA27)</f>
        <v>42.066000000000003</v>
      </c>
      <c r="T27" s="128">
        <f>IFERROR(VLOOKUP(R27, 'Config Option - UW'!$A$38:$D$42, 3, FALSE), "")</f>
        <v>1.8749999999999999E-2</v>
      </c>
      <c r="U27" s="124">
        <f>IFERROR(VLOOKUP(R27, 'Config Option - UW'!$A$38:$D$42, 4, FALSE), "")</f>
        <v>4.7600000000000003E-2</v>
      </c>
      <c r="V27" s="233" t="s">
        <v>166</v>
      </c>
      <c r="W27" s="241">
        <f>IFERROR(VALUE(VLOOKUP(V27, 'Config Option - UW'!$B$5:$F$34, 5, FALSE)), 0)</f>
        <v>3.0659999999999998</v>
      </c>
      <c r="X27" s="233" t="s">
        <v>186</v>
      </c>
      <c r="Y27" s="241">
        <f>IFERROR(VALUE(VLOOKUP(X27, 'Config Option - UW'!$B$5:$F$34, 5, FALSE)), 0)</f>
        <v>0</v>
      </c>
      <c r="Z27" s="236"/>
      <c r="AA27" s="242">
        <f>IFERROR(VALUE(VLOOKUP(Z27, 'Config Option - UW'!$B$5:$F$34, 5, FALSE)), 0)</f>
        <v>0</v>
      </c>
      <c r="AB27" s="238"/>
      <c r="AC27" s="242">
        <f>IFERROR(VALUE(VLOOKUP(AB27, 'Config Option - UW'!$B$5:$F$34, 5, FALSE)), 0)</f>
        <v>0</v>
      </c>
      <c r="AD27" s="191"/>
    </row>
    <row r="28" spans="1:61" ht="17">
      <c r="A28" s="140" t="s">
        <v>187</v>
      </c>
      <c r="B28" s="244">
        <v>11</v>
      </c>
      <c r="C28" s="152" t="s">
        <v>188</v>
      </c>
      <c r="D28" s="147" t="s">
        <v>135</v>
      </c>
      <c r="E28" s="153" t="s">
        <v>189</v>
      </c>
      <c r="F28" s="144" t="s">
        <v>137</v>
      </c>
      <c r="G28" s="147" t="s">
        <v>81</v>
      </c>
      <c r="H28" s="145" t="s">
        <v>83</v>
      </c>
      <c r="I28" s="144" t="s">
        <v>138</v>
      </c>
      <c r="J28" s="147" t="s">
        <v>151</v>
      </c>
      <c r="K28" s="152" t="s">
        <v>190</v>
      </c>
      <c r="L28" s="147"/>
      <c r="M28" s="168"/>
      <c r="N28" s="167"/>
      <c r="O28" s="149" t="s">
        <v>141</v>
      </c>
      <c r="P28" s="150" t="s">
        <v>148</v>
      </c>
      <c r="Q28" s="151"/>
      <c r="R28" s="247" t="s">
        <v>21</v>
      </c>
      <c r="S28" s="126">
        <f>IF(R28="", "", IFERROR(VLOOKUP(R28, 'Config Option - UW'!$A$38:$B$42, 2, FALSE), "") + W28 + Y28 + AA28)</f>
        <v>34.4255</v>
      </c>
      <c r="T28" s="128">
        <f>IFERROR(VLOOKUP(R28, 'Config Option - UW'!$A$38:$D$42, 3, FALSE), "")</f>
        <v>1.8749999999999999E-2</v>
      </c>
      <c r="U28" s="124">
        <f>IFERROR(VLOOKUP(R28, 'Config Option - UW'!$A$38:$D$42, 4, FALSE), "")</f>
        <v>0</v>
      </c>
      <c r="V28" s="233" t="s">
        <v>153</v>
      </c>
      <c r="W28" s="241">
        <f>IFERROR(VALUE(VLOOKUP(V28, 'Config Option - UW'!$B$5:$F$34, 5, FALSE)), 0)</f>
        <v>2.4255</v>
      </c>
      <c r="X28" s="233"/>
      <c r="Y28" s="241">
        <f>IFERROR(VALUE(VLOOKUP(X28, 'Config Option - UW'!$B$5:$F$34, 5, FALSE)), 0)</f>
        <v>0</v>
      </c>
      <c r="Z28" s="233"/>
      <c r="AA28" s="242">
        <f>IFERROR(VALUE(VLOOKUP(Z28, 'Config Option - UW'!$B$5:$F$34, 5, FALSE)), 0)</f>
        <v>0</v>
      </c>
      <c r="AB28" s="238"/>
      <c r="AC28" s="242">
        <f>IFERROR(VALUE(VLOOKUP(AB28, 'Config Option - UW'!$B$5:$F$34, 5, FALSE)), 0)</f>
        <v>0</v>
      </c>
      <c r="AD28" s="191" t="s">
        <v>191</v>
      </c>
    </row>
    <row r="29" spans="1:61" ht="17">
      <c r="A29" s="140" t="s">
        <v>192</v>
      </c>
      <c r="B29" s="244">
        <v>12</v>
      </c>
      <c r="C29" s="141" t="s">
        <v>193</v>
      </c>
      <c r="D29" s="142" t="s">
        <v>135</v>
      </c>
      <c r="E29" s="143" t="s">
        <v>194</v>
      </c>
      <c r="F29" s="144" t="s">
        <v>137</v>
      </c>
      <c r="G29" s="147" t="s">
        <v>81</v>
      </c>
      <c r="H29" s="145" t="s">
        <v>83</v>
      </c>
      <c r="I29" s="144" t="s">
        <v>138</v>
      </c>
      <c r="J29" s="142" t="s">
        <v>195</v>
      </c>
      <c r="K29" s="141" t="s">
        <v>196</v>
      </c>
      <c r="L29" s="169"/>
      <c r="M29" s="155"/>
      <c r="N29" s="167"/>
      <c r="O29" s="149" t="s">
        <v>141</v>
      </c>
      <c r="P29" s="150" t="s">
        <v>142</v>
      </c>
      <c r="Q29" s="151"/>
      <c r="R29" s="247" t="s">
        <v>64</v>
      </c>
      <c r="S29" s="126">
        <f>IF(R29="", "", IFERROR(VLOOKUP(R29, 'Config Option - UW'!$A$38:$B$42, 2, FALSE), "") + W29 + Y29 + AA29)</f>
        <v>85.311000000000007</v>
      </c>
      <c r="T29" s="128">
        <f>IFERROR(VLOOKUP(R29, 'Config Option - UW'!$A$38:$D$42, 3, FALSE), "")</f>
        <v>1.8749999999999999E-2</v>
      </c>
      <c r="U29" s="124">
        <f>IFERROR(VLOOKUP(R29, 'Config Option - UW'!$A$38:$D$42, 4, FALSE), "")</f>
        <v>4.7600000000000003E-2</v>
      </c>
      <c r="V29" s="233" t="s">
        <v>197</v>
      </c>
      <c r="W29" s="241">
        <f>IFERROR(VALUE(VLOOKUP(V29, 'Config Option - UW'!$B$5:$F$34, 5, FALSE)), 0)</f>
        <v>10.311</v>
      </c>
      <c r="X29" s="233"/>
      <c r="Y29" s="241">
        <f>IFERROR(VALUE(VLOOKUP(X29, 'Config Option - UW'!$B$5:$F$34, 5, FALSE)), 0)</f>
        <v>0</v>
      </c>
      <c r="Z29" s="233"/>
      <c r="AA29" s="242">
        <f>IFERROR(VALUE(VLOOKUP(Z29, 'Config Option - UW'!$B$5:$F$34, 5, FALSE)), 0)</f>
        <v>0</v>
      </c>
      <c r="AB29" s="238"/>
      <c r="AC29" s="242">
        <f>IFERROR(VALUE(VLOOKUP(AB29, 'Config Option - UW'!$B$5:$F$34, 5, FALSE)), 0)</f>
        <v>0</v>
      </c>
      <c r="AD29" s="191"/>
    </row>
    <row r="30" spans="1:61" ht="17">
      <c r="A30" s="140" t="s">
        <v>198</v>
      </c>
      <c r="B30" s="244">
        <v>13</v>
      </c>
      <c r="C30" s="152" t="s">
        <v>193</v>
      </c>
      <c r="D30" s="147" t="s">
        <v>135</v>
      </c>
      <c r="E30" s="153" t="s">
        <v>199</v>
      </c>
      <c r="F30" s="144" t="s">
        <v>137</v>
      </c>
      <c r="G30" s="147" t="s">
        <v>81</v>
      </c>
      <c r="H30" s="145" t="s">
        <v>83</v>
      </c>
      <c r="I30" s="144" t="s">
        <v>138</v>
      </c>
      <c r="J30" s="147" t="s">
        <v>195</v>
      </c>
      <c r="K30" s="152" t="s">
        <v>200</v>
      </c>
      <c r="L30" s="169"/>
      <c r="M30" s="155"/>
      <c r="N30" s="167"/>
      <c r="O30" s="149" t="s">
        <v>141</v>
      </c>
      <c r="P30" s="150" t="s">
        <v>142</v>
      </c>
      <c r="Q30" s="151"/>
      <c r="R30" s="247" t="s">
        <v>49</v>
      </c>
      <c r="S30" s="126">
        <f>IF(R30="", "", IFERROR(VLOOKUP(R30, 'Config Option - UW'!$A$38:$B$42, 2, FALSE), "") + W30 + Y30 + AA30)</f>
        <v>44.334000000000003</v>
      </c>
      <c r="T30" s="128">
        <f>IFERROR(VLOOKUP(R30, 'Config Option - UW'!$A$38:$D$42, 3, FALSE), "")</f>
        <v>1.8749999999999999E-2</v>
      </c>
      <c r="U30" s="124">
        <f>IFERROR(VLOOKUP(R30, 'Config Option - UW'!$A$38:$D$42, 4, FALSE), "")</f>
        <v>4.7600000000000003E-2</v>
      </c>
      <c r="V30" s="233" t="s">
        <v>166</v>
      </c>
      <c r="W30" s="241">
        <f>IFERROR(VALUE(VLOOKUP(V30, 'Config Option - UW'!$B$5:$F$34, 5, FALSE)), 0)</f>
        <v>3.0659999999999998</v>
      </c>
      <c r="X30" s="233" t="s">
        <v>201</v>
      </c>
      <c r="Y30" s="241">
        <f>IFERROR(VALUE(VLOOKUP(X30, 'Config Option - UW'!$B$5:$F$34, 5, FALSE)), 0)</f>
        <v>2.2680000000000002</v>
      </c>
      <c r="Z30" s="236"/>
      <c r="AA30" s="242">
        <f>IFERROR(VALUE(VLOOKUP(Z30, 'Config Option - UW'!$B$5:$F$34, 5, FALSE)), 0)</f>
        <v>0</v>
      </c>
      <c r="AB30" s="233"/>
      <c r="AC30" s="242">
        <f>IFERROR(VALUE(VLOOKUP(AB30, 'Config Option - UW'!$B$5:$F$34, 5, FALSE)), 0)</f>
        <v>0</v>
      </c>
      <c r="AD30" s="191"/>
    </row>
    <row r="31" spans="1:61" ht="17">
      <c r="A31" s="140" t="s">
        <v>202</v>
      </c>
      <c r="B31" s="244">
        <v>14</v>
      </c>
      <c r="C31" s="152" t="s">
        <v>134</v>
      </c>
      <c r="D31" s="147" t="s">
        <v>135</v>
      </c>
      <c r="E31" s="153" t="s">
        <v>203</v>
      </c>
      <c r="F31" s="170" t="s">
        <v>137</v>
      </c>
      <c r="G31" s="147" t="s">
        <v>81</v>
      </c>
      <c r="H31" s="145" t="s">
        <v>83</v>
      </c>
      <c r="I31" s="144" t="s">
        <v>138</v>
      </c>
      <c r="J31" s="147" t="s">
        <v>146</v>
      </c>
      <c r="K31" s="152" t="s">
        <v>204</v>
      </c>
      <c r="L31" s="155"/>
      <c r="M31" s="155"/>
      <c r="N31" s="167"/>
      <c r="O31" s="149" t="s">
        <v>141</v>
      </c>
      <c r="P31" s="150" t="s">
        <v>157</v>
      </c>
      <c r="Q31" s="151"/>
      <c r="R31" s="247" t="s">
        <v>21</v>
      </c>
      <c r="S31" s="126">
        <f>IF(R31="", "", IFERROR(VLOOKUP(R31, 'Config Option - UW'!$A$38:$B$42, 2, FALSE), "") + W31 + Y31 + AA31)</f>
        <v>32</v>
      </c>
      <c r="T31" s="128">
        <f>IFERROR(VLOOKUP(R31, 'Config Option - UW'!$A$38:$D$42, 3, FALSE), "")</f>
        <v>1.8749999999999999E-2</v>
      </c>
      <c r="U31" s="124">
        <f>IFERROR(VLOOKUP(R31, 'Config Option - UW'!$A$38:$D$42, 4, FALSE), "")</f>
        <v>0</v>
      </c>
      <c r="V31" s="233"/>
      <c r="W31" s="241">
        <f>IFERROR(VALUE(VLOOKUP(V31, 'Config Option - UW'!$B$5:$F$34, 5, FALSE)), 0)</f>
        <v>0</v>
      </c>
      <c r="X31" s="233"/>
      <c r="Y31" s="241">
        <f>IFERROR(VALUE(VLOOKUP(X31, 'Config Option - UW'!$B$5:$F$34, 5, FALSE)), 0)</f>
        <v>0</v>
      </c>
      <c r="Z31" s="233"/>
      <c r="AA31" s="242">
        <f>IFERROR(VALUE(VLOOKUP(Z31, 'Config Option - UW'!$B$5:$F$34, 5, FALSE)), 0)</f>
        <v>0</v>
      </c>
      <c r="AB31" s="238"/>
      <c r="AC31" s="242">
        <f>IFERROR(VALUE(VLOOKUP(AB31, 'Config Option - UW'!$B$5:$F$34, 5, FALSE)), 0)</f>
        <v>0</v>
      </c>
      <c r="AD31" s="191"/>
    </row>
    <row r="32" spans="1:61" ht="17">
      <c r="A32" s="140" t="s">
        <v>205</v>
      </c>
      <c r="B32" s="244">
        <v>15</v>
      </c>
      <c r="C32" s="152" t="s">
        <v>206</v>
      </c>
      <c r="D32" s="147" t="s">
        <v>207</v>
      </c>
      <c r="E32" s="153" t="s">
        <v>208</v>
      </c>
      <c r="F32" s="144" t="s">
        <v>137</v>
      </c>
      <c r="G32" s="147" t="s">
        <v>81</v>
      </c>
      <c r="H32" s="145" t="s">
        <v>83</v>
      </c>
      <c r="I32" s="144" t="s">
        <v>138</v>
      </c>
      <c r="J32" s="147" t="s">
        <v>146</v>
      </c>
      <c r="K32" s="152" t="s">
        <v>209</v>
      </c>
      <c r="L32" s="147"/>
      <c r="M32" s="168"/>
      <c r="N32" s="167"/>
      <c r="O32" s="149" t="s">
        <v>141</v>
      </c>
      <c r="P32" s="150" t="s">
        <v>142</v>
      </c>
      <c r="Q32" s="151"/>
      <c r="R32" s="247" t="s">
        <v>21</v>
      </c>
      <c r="S32" s="126">
        <f>IF(R32="", "", IFERROR(VLOOKUP(R32, 'Config Option - UW'!$A$38:$B$42, 2, FALSE), "") + W32 + Y32 + AA32)</f>
        <v>32</v>
      </c>
      <c r="T32" s="128">
        <f>IFERROR(VLOOKUP(R32, 'Config Option - UW'!$A$38:$D$42, 3, FALSE), "")</f>
        <v>1.8749999999999999E-2</v>
      </c>
      <c r="U32" s="124">
        <f>IFERROR(VLOOKUP(R32, 'Config Option - UW'!$A$38:$D$42, 4, FALSE), "")</f>
        <v>0</v>
      </c>
      <c r="V32" s="233"/>
      <c r="W32" s="241">
        <f>IFERROR(VALUE(VLOOKUP(V32, 'Config Option - UW'!$B$5:$F$34, 5, FALSE)), 0)</f>
        <v>0</v>
      </c>
      <c r="X32" s="233"/>
      <c r="Y32" s="241">
        <f>IFERROR(VALUE(VLOOKUP(X32, 'Config Option - UW'!$B$5:$F$34, 5, FALSE)), 0)</f>
        <v>0</v>
      </c>
      <c r="Z32" s="233"/>
      <c r="AA32" s="242">
        <f>IFERROR(VALUE(VLOOKUP(Z32, 'Config Option - UW'!$B$5:$F$34, 5, FALSE)), 0)</f>
        <v>0</v>
      </c>
      <c r="AB32" s="238"/>
      <c r="AC32" s="242">
        <f>IFERROR(VALUE(VLOOKUP(AB32, 'Config Option - UW'!$B$5:$F$34, 5, FALSE)), 0)</f>
        <v>0</v>
      </c>
      <c r="AD32" s="191" t="s">
        <v>210</v>
      </c>
    </row>
    <row r="33" spans="1:30" ht="17">
      <c r="A33" s="140" t="s">
        <v>211</v>
      </c>
      <c r="B33" s="244">
        <v>16</v>
      </c>
      <c r="C33" s="152" t="s">
        <v>206</v>
      </c>
      <c r="D33" s="147" t="s">
        <v>207</v>
      </c>
      <c r="E33" s="153" t="s">
        <v>208</v>
      </c>
      <c r="F33" s="144" t="s">
        <v>137</v>
      </c>
      <c r="G33" s="147" t="s">
        <v>81</v>
      </c>
      <c r="H33" s="145" t="s">
        <v>83</v>
      </c>
      <c r="I33" s="144" t="s">
        <v>138</v>
      </c>
      <c r="J33" s="147" t="s">
        <v>212</v>
      </c>
      <c r="K33" s="152" t="s">
        <v>213</v>
      </c>
      <c r="L33" s="147"/>
      <c r="M33" s="168"/>
      <c r="N33" s="167"/>
      <c r="O33" s="166" t="s">
        <v>214</v>
      </c>
      <c r="P33" s="150" t="s">
        <v>142</v>
      </c>
      <c r="Q33" s="151"/>
      <c r="R33" s="247"/>
      <c r="S33" s="126" t="str">
        <f>IF(R33="", "", IFERROR(VLOOKUP(R33, 'Config Option - UW'!$A$38:$B$42, 2, FALSE), "") + W33 + Y33 + AA33)</f>
        <v/>
      </c>
      <c r="T33" s="128" t="str">
        <f>IFERROR(VLOOKUP(R33, 'Config Option - UW'!$A$38:$D$42, 3, FALSE), "")</f>
        <v/>
      </c>
      <c r="U33" s="124" t="str">
        <f>IFERROR(VLOOKUP(R33, 'Config Option - UW'!$A$38:$D$42, 4, FALSE), "")</f>
        <v/>
      </c>
      <c r="V33" s="233"/>
      <c r="W33" s="241">
        <f>IFERROR(VALUE(VLOOKUP(V33, 'Config Option - UW'!$B$5:$F$34, 5, FALSE)), 0)</f>
        <v>0</v>
      </c>
      <c r="X33" s="233"/>
      <c r="Y33" s="241">
        <f>IFERROR(VALUE(VLOOKUP(X33, 'Config Option - UW'!$B$5:$F$34, 5, FALSE)), 0)</f>
        <v>0</v>
      </c>
      <c r="Z33" s="233"/>
      <c r="AA33" s="242">
        <f>IFERROR(VALUE(VLOOKUP(Z33, 'Config Option - UW'!$B$5:$F$34, 5, FALSE)), 0)</f>
        <v>0</v>
      </c>
      <c r="AB33" s="238"/>
      <c r="AC33" s="242">
        <f>IFERROR(VALUE(VLOOKUP(AB33, 'Config Option - UW'!$B$5:$F$34, 5, FALSE)), 0)</f>
        <v>0</v>
      </c>
      <c r="AD33" s="191"/>
    </row>
    <row r="34" spans="1:30" ht="17">
      <c r="A34" s="140" t="s">
        <v>215</v>
      </c>
      <c r="B34" s="244">
        <v>17</v>
      </c>
      <c r="C34" s="152" t="s">
        <v>206</v>
      </c>
      <c r="D34" s="147" t="s">
        <v>207</v>
      </c>
      <c r="E34" s="153" t="s">
        <v>216</v>
      </c>
      <c r="F34" s="144" t="s">
        <v>137</v>
      </c>
      <c r="G34" s="147" t="s">
        <v>81</v>
      </c>
      <c r="H34" s="145" t="s">
        <v>83</v>
      </c>
      <c r="I34" s="144" t="s">
        <v>138</v>
      </c>
      <c r="J34" s="147" t="s">
        <v>139</v>
      </c>
      <c r="K34" s="152" t="s">
        <v>217</v>
      </c>
      <c r="L34" s="154"/>
      <c r="M34" s="155"/>
      <c r="N34" s="167"/>
      <c r="O34" s="149" t="s">
        <v>141</v>
      </c>
      <c r="P34" s="150" t="s">
        <v>148</v>
      </c>
      <c r="Q34" s="151"/>
      <c r="R34" s="247" t="s">
        <v>49</v>
      </c>
      <c r="S34" s="126">
        <f>IF(R34="", "", IFERROR(VLOOKUP(R34, 'Config Option - UW'!$A$38:$B$42, 2, FALSE), "") + W34 + Y34 + AA34)</f>
        <v>44.334000000000003</v>
      </c>
      <c r="T34" s="128">
        <f>IFERROR(VLOOKUP(R34, 'Config Option - UW'!$A$38:$D$42, 3, FALSE), "")</f>
        <v>1.8749999999999999E-2</v>
      </c>
      <c r="U34" s="124">
        <f>IFERROR(VLOOKUP(R34, 'Config Option - UW'!$A$38:$D$42, 4, FALSE), "")</f>
        <v>4.7600000000000003E-2</v>
      </c>
      <c r="V34" s="233" t="s">
        <v>166</v>
      </c>
      <c r="W34" s="241">
        <f>IFERROR(VALUE(VLOOKUP(V34, 'Config Option - UW'!$B$5:$F$34, 5, FALSE)), 0)</f>
        <v>3.0659999999999998</v>
      </c>
      <c r="X34" s="233" t="s">
        <v>201</v>
      </c>
      <c r="Y34" s="241">
        <f>IFERROR(VALUE(VLOOKUP(X34, 'Config Option - UW'!$B$5:$F$34, 5, FALSE)), 0)</f>
        <v>2.2680000000000002</v>
      </c>
      <c r="Z34" s="236"/>
      <c r="AA34" s="242">
        <f>IFERROR(VALUE(VLOOKUP(Z34, 'Config Option - UW'!$B$5:$F$34, 5, FALSE)), 0)</f>
        <v>0</v>
      </c>
      <c r="AB34" s="233"/>
      <c r="AC34" s="242">
        <f>IFERROR(VALUE(VLOOKUP(AB34, 'Config Option - UW'!$B$5:$F$34, 5, FALSE)), 0)</f>
        <v>0</v>
      </c>
      <c r="AD34" s="191" t="s">
        <v>218</v>
      </c>
    </row>
    <row r="35" spans="1:30" ht="17">
      <c r="A35" s="140" t="s">
        <v>219</v>
      </c>
      <c r="B35" s="244">
        <v>18</v>
      </c>
      <c r="C35" s="152" t="s">
        <v>220</v>
      </c>
      <c r="D35" s="147" t="s">
        <v>207</v>
      </c>
      <c r="E35" s="153" t="s">
        <v>221</v>
      </c>
      <c r="F35" s="144" t="s">
        <v>137</v>
      </c>
      <c r="G35" s="147" t="s">
        <v>81</v>
      </c>
      <c r="H35" s="145" t="s">
        <v>83</v>
      </c>
      <c r="I35" s="144" t="s">
        <v>138</v>
      </c>
      <c r="J35" s="147" t="s">
        <v>222</v>
      </c>
      <c r="K35" s="152" t="s">
        <v>223</v>
      </c>
      <c r="L35" s="147"/>
      <c r="M35" s="168"/>
      <c r="N35" s="167"/>
      <c r="O35" s="149" t="s">
        <v>141</v>
      </c>
      <c r="P35" s="150" t="s">
        <v>148</v>
      </c>
      <c r="Q35" s="151"/>
      <c r="R35" s="247" t="s">
        <v>49</v>
      </c>
      <c r="S35" s="126">
        <f>IF(R35="", "", IFERROR(VLOOKUP(R35, 'Config Option - UW'!$A$38:$B$42, 2, FALSE), "") + W35 + Y35 + AA35)</f>
        <v>44.334000000000003</v>
      </c>
      <c r="T35" s="128">
        <f>IFERROR(VLOOKUP(R35, 'Config Option - UW'!$A$38:$D$42, 3, FALSE), "")</f>
        <v>1.8749999999999999E-2</v>
      </c>
      <c r="U35" s="124">
        <f>IFERROR(VLOOKUP(R35, 'Config Option - UW'!$A$38:$D$42, 4, FALSE), "")</f>
        <v>4.7600000000000003E-2</v>
      </c>
      <c r="V35" s="233" t="s">
        <v>166</v>
      </c>
      <c r="W35" s="241">
        <f>IFERROR(VALUE(VLOOKUP(V35, 'Config Option - UW'!$B$5:$F$34, 5, FALSE)), 0)</f>
        <v>3.0659999999999998</v>
      </c>
      <c r="X35" s="233" t="s">
        <v>201</v>
      </c>
      <c r="Y35" s="241">
        <f>IFERROR(VALUE(VLOOKUP(X35, 'Config Option - UW'!$B$5:$F$34, 5, FALSE)), 0)</f>
        <v>2.2680000000000002</v>
      </c>
      <c r="Z35" s="236"/>
      <c r="AA35" s="242">
        <f>IFERROR(VALUE(VLOOKUP(Z35, 'Config Option - UW'!$B$5:$F$34, 5, FALSE)), 0)</f>
        <v>0</v>
      </c>
      <c r="AB35" s="233"/>
      <c r="AC35" s="242">
        <f>IFERROR(VALUE(VLOOKUP(AB35, 'Config Option - UW'!$B$5:$F$34, 5, FALSE)), 0)</f>
        <v>0</v>
      </c>
      <c r="AD35" s="191" t="s">
        <v>224</v>
      </c>
    </row>
    <row r="36" spans="1:30" ht="17">
      <c r="A36" s="140" t="s">
        <v>225</v>
      </c>
      <c r="B36" s="244">
        <v>19</v>
      </c>
      <c r="C36" s="152" t="s">
        <v>226</v>
      </c>
      <c r="D36" s="147" t="s">
        <v>207</v>
      </c>
      <c r="E36" s="153" t="s">
        <v>227</v>
      </c>
      <c r="F36" s="144" t="s">
        <v>137</v>
      </c>
      <c r="G36" s="147" t="s">
        <v>81</v>
      </c>
      <c r="H36" s="145" t="s">
        <v>83</v>
      </c>
      <c r="I36" s="144" t="s">
        <v>138</v>
      </c>
      <c r="J36" s="147" t="s">
        <v>228</v>
      </c>
      <c r="K36" s="152" t="s">
        <v>229</v>
      </c>
      <c r="L36" s="147"/>
      <c r="M36" s="168"/>
      <c r="N36" s="167"/>
      <c r="O36" s="166" t="s">
        <v>214</v>
      </c>
      <c r="P36" s="150" t="s">
        <v>157</v>
      </c>
      <c r="Q36" s="151"/>
      <c r="R36" s="247"/>
      <c r="S36" s="126" t="str">
        <f>IF(R36="", "", IFERROR(VLOOKUP(R36, 'Config Option - UW'!$A$38:$B$42, 2, FALSE), "") + W36 + Y36 + AA36)</f>
        <v/>
      </c>
      <c r="T36" s="128" t="str">
        <f>IFERROR(VLOOKUP(R36, 'Config Option - UW'!$A$38:$D$42, 3, FALSE), "")</f>
        <v/>
      </c>
      <c r="U36" s="124" t="str">
        <f>IFERROR(VLOOKUP(R36, 'Config Option - UW'!$A$38:$D$42, 4, FALSE), "")</f>
        <v/>
      </c>
      <c r="V36" s="233"/>
      <c r="W36" s="241">
        <f>IFERROR(VALUE(VLOOKUP(V36, 'Config Option - UW'!$B$5:$F$34, 5, FALSE)), 0)</f>
        <v>0</v>
      </c>
      <c r="X36" s="233"/>
      <c r="Y36" s="241">
        <f>IFERROR(VALUE(VLOOKUP(X36, 'Config Option - UW'!$B$5:$F$34, 5, FALSE)), 0)</f>
        <v>0</v>
      </c>
      <c r="Z36" s="233"/>
      <c r="AA36" s="242">
        <f>IFERROR(VALUE(VLOOKUP(Z36, 'Config Option - UW'!$B$5:$F$34, 5, FALSE)), 0)</f>
        <v>0</v>
      </c>
      <c r="AB36" s="238"/>
      <c r="AC36" s="242">
        <f>IFERROR(VALUE(VLOOKUP(AB36, 'Config Option - UW'!$B$5:$F$34, 5, FALSE)), 0)</f>
        <v>0</v>
      </c>
      <c r="AD36" s="191"/>
    </row>
    <row r="37" spans="1:30" ht="17">
      <c r="A37" s="140" t="s">
        <v>230</v>
      </c>
      <c r="B37" s="244">
        <v>20</v>
      </c>
      <c r="C37" s="141" t="s">
        <v>231</v>
      </c>
      <c r="D37" s="142" t="s">
        <v>232</v>
      </c>
      <c r="E37" s="143" t="s">
        <v>233</v>
      </c>
      <c r="F37" s="144" t="s">
        <v>137</v>
      </c>
      <c r="G37" s="147" t="s">
        <v>81</v>
      </c>
      <c r="H37" s="145" t="s">
        <v>83</v>
      </c>
      <c r="I37" s="144" t="s">
        <v>138</v>
      </c>
      <c r="J37" s="142" t="s">
        <v>139</v>
      </c>
      <c r="K37" s="141" t="s">
        <v>234</v>
      </c>
      <c r="L37" s="147"/>
      <c r="M37" s="148"/>
      <c r="N37" s="167"/>
      <c r="O37" s="149" t="s">
        <v>141</v>
      </c>
      <c r="P37" s="150" t="s">
        <v>142</v>
      </c>
      <c r="Q37" s="151"/>
      <c r="R37" s="247" t="s">
        <v>64</v>
      </c>
      <c r="S37" s="126">
        <f>IF(R37="", "", IFERROR(VLOOKUP(R37, 'Config Option - UW'!$A$38:$B$42, 2, FALSE), "") + W37 + Y37 + AA37)</f>
        <v>89.65100000000001</v>
      </c>
      <c r="T37" s="128">
        <f>IFERROR(VLOOKUP(R37, 'Config Option - UW'!$A$38:$D$42, 3, FALSE), "")</f>
        <v>1.8749999999999999E-2</v>
      </c>
      <c r="U37" s="124">
        <f>IFERROR(VLOOKUP(R37, 'Config Option - UW'!$A$38:$D$42, 4, FALSE), "")</f>
        <v>4.7600000000000003E-2</v>
      </c>
      <c r="V37" s="233" t="s">
        <v>197</v>
      </c>
      <c r="W37" s="241">
        <f>IFERROR(VALUE(VLOOKUP(V37, 'Config Option - UW'!$B$5:$F$34, 5, FALSE)), 0)</f>
        <v>10.311</v>
      </c>
      <c r="X37" s="233" t="s">
        <v>235</v>
      </c>
      <c r="Y37" s="241">
        <f>IFERROR(VALUE(VLOOKUP(X37, 'Config Option - UW'!$B$5:$F$34, 5, FALSE)), 0)</f>
        <v>4.34</v>
      </c>
      <c r="Z37" s="233"/>
      <c r="AA37" s="242">
        <f>IFERROR(VALUE(VLOOKUP(Z37, 'Config Option - UW'!$B$5:$F$34, 5, FALSE)), 0)</f>
        <v>0</v>
      </c>
      <c r="AB37" s="236"/>
      <c r="AC37" s="242">
        <f>IFERROR(VALUE(VLOOKUP(AB37, 'Config Option - UW'!$B$5:$F$34, 5, FALSE)), 0)</f>
        <v>0</v>
      </c>
      <c r="AD37" s="191"/>
    </row>
    <row r="38" spans="1:30" ht="17">
      <c r="A38" s="140" t="s">
        <v>236</v>
      </c>
      <c r="B38" s="244">
        <v>21</v>
      </c>
      <c r="C38" s="152" t="s">
        <v>226</v>
      </c>
      <c r="D38" s="147" t="s">
        <v>232</v>
      </c>
      <c r="E38" s="153" t="s">
        <v>237</v>
      </c>
      <c r="F38" s="144" t="s">
        <v>137</v>
      </c>
      <c r="G38" s="147" t="s">
        <v>81</v>
      </c>
      <c r="H38" s="145" t="s">
        <v>83</v>
      </c>
      <c r="I38" s="144" t="s">
        <v>138</v>
      </c>
      <c r="J38" s="147" t="s">
        <v>238</v>
      </c>
      <c r="K38" s="152" t="s">
        <v>239</v>
      </c>
      <c r="L38" s="147"/>
      <c r="M38" s="168"/>
      <c r="N38" s="167"/>
      <c r="O38" s="166" t="s">
        <v>214</v>
      </c>
      <c r="P38" s="150" t="s">
        <v>157</v>
      </c>
      <c r="Q38" s="151"/>
      <c r="R38" s="247"/>
      <c r="S38" s="126" t="str">
        <f>IF(R38="", "", IFERROR(VLOOKUP(R38, 'Config Option - UW'!$A$38:$B$42, 2, FALSE), "") + W38 + Y38 + AA38)</f>
        <v/>
      </c>
      <c r="T38" s="128" t="str">
        <f>IFERROR(VLOOKUP(R38, 'Config Option - UW'!$A$38:$D$42, 3, FALSE), "")</f>
        <v/>
      </c>
      <c r="U38" s="124" t="str">
        <f>IFERROR(VLOOKUP(R38, 'Config Option - UW'!$A$38:$D$42, 4, FALSE), "")</f>
        <v/>
      </c>
      <c r="V38" s="233"/>
      <c r="W38" s="241">
        <f>IFERROR(VALUE(VLOOKUP(V38, 'Config Option - UW'!$B$5:$F$34, 5, FALSE)), 0)</f>
        <v>0</v>
      </c>
      <c r="X38" s="233"/>
      <c r="Y38" s="241">
        <f>IFERROR(VALUE(VLOOKUP(X38, 'Config Option - UW'!$B$5:$F$34, 5, FALSE)), 0)</f>
        <v>0</v>
      </c>
      <c r="Z38" s="233"/>
      <c r="AA38" s="242">
        <f>IFERROR(VALUE(VLOOKUP(Z38, 'Config Option - UW'!$B$5:$F$34, 5, FALSE)), 0)</f>
        <v>0</v>
      </c>
      <c r="AB38" s="238"/>
      <c r="AC38" s="242">
        <f>IFERROR(VALUE(VLOOKUP(AB38, 'Config Option - UW'!$B$5:$F$34, 5, FALSE)), 0)</f>
        <v>0</v>
      </c>
      <c r="AD38" s="191"/>
    </row>
    <row r="39" spans="1:30" ht="17">
      <c r="A39" s="140" t="s">
        <v>240</v>
      </c>
      <c r="B39" s="244">
        <v>22</v>
      </c>
      <c r="C39" s="152" t="s">
        <v>226</v>
      </c>
      <c r="D39" s="147" t="s">
        <v>232</v>
      </c>
      <c r="E39" s="153" t="s">
        <v>241</v>
      </c>
      <c r="F39" s="144" t="s">
        <v>137</v>
      </c>
      <c r="G39" s="147" t="s">
        <v>81</v>
      </c>
      <c r="H39" s="145" t="s">
        <v>83</v>
      </c>
      <c r="I39" s="144" t="s">
        <v>138</v>
      </c>
      <c r="J39" s="147" t="s">
        <v>222</v>
      </c>
      <c r="K39" s="152" t="s">
        <v>242</v>
      </c>
      <c r="L39" s="147"/>
      <c r="M39" s="168"/>
      <c r="N39" s="167"/>
      <c r="O39" s="149" t="s">
        <v>141</v>
      </c>
      <c r="P39" s="150" t="s">
        <v>148</v>
      </c>
      <c r="Q39" s="151"/>
      <c r="R39" s="247" t="s">
        <v>64</v>
      </c>
      <c r="S39" s="126">
        <f>IF(R39="", "", IFERROR(VLOOKUP(R39, 'Config Option - UW'!$A$38:$B$42, 2, FALSE), "") + W39 + Y39 + AA39)</f>
        <v>75</v>
      </c>
      <c r="T39" s="128">
        <f>IFERROR(VLOOKUP(R39, 'Config Option - UW'!$A$38:$D$42, 3, FALSE), "")</f>
        <v>1.8749999999999999E-2</v>
      </c>
      <c r="U39" s="124">
        <f>IFERROR(VLOOKUP(R39, 'Config Option - UW'!$A$38:$D$42, 4, FALSE), "")</f>
        <v>4.7600000000000003E-2</v>
      </c>
      <c r="V39" s="233"/>
      <c r="W39" s="241">
        <f>IFERROR(VALUE(VLOOKUP(V39, 'Config Option - UW'!$B$5:$F$34, 5, FALSE)), 0)</f>
        <v>0</v>
      </c>
      <c r="X39" s="233"/>
      <c r="Y39" s="241">
        <f>IFERROR(VALUE(VLOOKUP(X39, 'Config Option - UW'!$B$5:$F$34, 5, FALSE)), 0)</f>
        <v>0</v>
      </c>
      <c r="Z39" s="233"/>
      <c r="AA39" s="242">
        <f>IFERROR(VALUE(VLOOKUP(Z39, 'Config Option - UW'!$B$5:$F$34, 5, FALSE)), 0)</f>
        <v>0</v>
      </c>
      <c r="AB39" s="238"/>
      <c r="AC39" s="242">
        <f>IFERROR(VALUE(VLOOKUP(AB39, 'Config Option - UW'!$B$5:$F$34, 5, FALSE)), 0)</f>
        <v>0</v>
      </c>
      <c r="AD39" s="191" t="s">
        <v>243</v>
      </c>
    </row>
    <row r="40" spans="1:30" ht="17">
      <c r="A40" s="140" t="s">
        <v>244</v>
      </c>
      <c r="B40" s="244">
        <v>23</v>
      </c>
      <c r="C40" s="152" t="s">
        <v>226</v>
      </c>
      <c r="D40" s="147" t="s">
        <v>232</v>
      </c>
      <c r="E40" s="153" t="s">
        <v>245</v>
      </c>
      <c r="F40" s="144" t="s">
        <v>137</v>
      </c>
      <c r="G40" s="147" t="s">
        <v>81</v>
      </c>
      <c r="H40" s="145" t="s">
        <v>83</v>
      </c>
      <c r="I40" s="144" t="s">
        <v>138</v>
      </c>
      <c r="J40" s="147" t="s">
        <v>238</v>
      </c>
      <c r="K40" s="152" t="s">
        <v>246</v>
      </c>
      <c r="L40" s="147"/>
      <c r="M40" s="168"/>
      <c r="N40" s="167"/>
      <c r="O40" s="166" t="s">
        <v>214</v>
      </c>
      <c r="P40" s="150" t="s">
        <v>157</v>
      </c>
      <c r="Q40" s="151"/>
      <c r="R40" s="247"/>
      <c r="S40" s="126" t="str">
        <f>IF(R40="", "", IFERROR(VLOOKUP(R40, 'Config Option - UW'!$A$38:$B$42, 2, FALSE), "") + W40 + Y40 + AA40)</f>
        <v/>
      </c>
      <c r="T40" s="128" t="str">
        <f>IFERROR(VLOOKUP(R40, 'Config Option - UW'!$A$38:$D$42, 3, FALSE), "")</f>
        <v/>
      </c>
      <c r="U40" s="124" t="str">
        <f>IFERROR(VLOOKUP(R40, 'Config Option - UW'!$A$38:$D$42, 4, FALSE), "")</f>
        <v/>
      </c>
      <c r="V40" s="233"/>
      <c r="W40" s="241">
        <f>IFERROR(VALUE(VLOOKUP(V40, 'Config Option - UW'!$B$5:$F$34, 5, FALSE)), 0)</f>
        <v>0</v>
      </c>
      <c r="X40" s="233"/>
      <c r="Y40" s="241">
        <f>IFERROR(VALUE(VLOOKUP(X40, 'Config Option - UW'!$B$5:$F$34, 5, FALSE)), 0)</f>
        <v>0</v>
      </c>
      <c r="Z40" s="233"/>
      <c r="AA40" s="242">
        <f>IFERROR(VALUE(VLOOKUP(Z40, 'Config Option - UW'!$B$5:$F$34, 5, FALSE)), 0)</f>
        <v>0</v>
      </c>
      <c r="AB40" s="238"/>
      <c r="AC40" s="242">
        <f>IFERROR(VALUE(VLOOKUP(AB40, 'Config Option - UW'!$B$5:$F$34, 5, FALSE)), 0)</f>
        <v>0</v>
      </c>
      <c r="AD40" s="191"/>
    </row>
    <row r="41" spans="1:30" ht="17">
      <c r="A41" s="140" t="s">
        <v>247</v>
      </c>
      <c r="B41" s="244">
        <v>24</v>
      </c>
      <c r="C41" s="141" t="s">
        <v>248</v>
      </c>
      <c r="D41" s="142" t="s">
        <v>232</v>
      </c>
      <c r="E41" s="143" t="s">
        <v>249</v>
      </c>
      <c r="F41" s="144" t="s">
        <v>137</v>
      </c>
      <c r="G41" s="147" t="s">
        <v>81</v>
      </c>
      <c r="H41" s="145" t="s">
        <v>83</v>
      </c>
      <c r="I41" s="144" t="s">
        <v>138</v>
      </c>
      <c r="J41" s="142" t="s">
        <v>195</v>
      </c>
      <c r="K41" s="141" t="s">
        <v>250</v>
      </c>
      <c r="L41" s="184"/>
      <c r="M41" s="148"/>
      <c r="N41" s="167"/>
      <c r="O41" s="149" t="s">
        <v>141</v>
      </c>
      <c r="P41" s="150" t="s">
        <v>142</v>
      </c>
      <c r="Q41" s="151"/>
      <c r="R41" s="247" t="s">
        <v>64</v>
      </c>
      <c r="S41" s="126">
        <f>IF(R41="", "", IFERROR(VLOOKUP(R41, 'Config Option - UW'!$A$38:$B$42, 2, FALSE), "") + W41 + Y41 + AA41)</f>
        <v>75</v>
      </c>
      <c r="T41" s="128">
        <f>IFERROR(VLOOKUP(R41, 'Config Option - UW'!$A$38:$D$42, 3, FALSE), "")</f>
        <v>1.8749999999999999E-2</v>
      </c>
      <c r="U41" s="124">
        <f>IFERROR(VLOOKUP(R41, 'Config Option - UW'!$A$38:$D$42, 4, FALSE), "")</f>
        <v>4.7600000000000003E-2</v>
      </c>
      <c r="V41" s="233"/>
      <c r="W41" s="241">
        <f>IFERROR(VALUE(VLOOKUP(V41, 'Config Option - UW'!$B$5:$F$34, 5, FALSE)), 0)</f>
        <v>0</v>
      </c>
      <c r="X41" s="233"/>
      <c r="Y41" s="241">
        <f>IFERROR(VALUE(VLOOKUP(X41, 'Config Option - UW'!$B$5:$F$34, 5, FALSE)), 0)</f>
        <v>0</v>
      </c>
      <c r="Z41" s="233"/>
      <c r="AA41" s="242">
        <f>IFERROR(VALUE(VLOOKUP(Z41, 'Config Option - UW'!$B$5:$F$34, 5, FALSE)), 0)</f>
        <v>0</v>
      </c>
      <c r="AB41" s="238"/>
      <c r="AC41" s="242">
        <f>IFERROR(VALUE(VLOOKUP(AB41, 'Config Option - UW'!$B$5:$F$34, 5, FALSE)), 0)</f>
        <v>0</v>
      </c>
      <c r="AD41" s="191" t="s">
        <v>251</v>
      </c>
    </row>
    <row r="42" spans="1:30" ht="17">
      <c r="A42" s="140" t="s">
        <v>252</v>
      </c>
      <c r="B42" s="244">
        <v>25</v>
      </c>
      <c r="C42" s="152" t="s">
        <v>226</v>
      </c>
      <c r="D42" s="147" t="s">
        <v>232</v>
      </c>
      <c r="E42" s="153" t="s">
        <v>253</v>
      </c>
      <c r="F42" s="144" t="s">
        <v>137</v>
      </c>
      <c r="G42" s="147" t="s">
        <v>81</v>
      </c>
      <c r="H42" s="145" t="s">
        <v>83</v>
      </c>
      <c r="I42" s="144" t="s">
        <v>138</v>
      </c>
      <c r="J42" s="147" t="s">
        <v>254</v>
      </c>
      <c r="K42" s="152" t="s">
        <v>255</v>
      </c>
      <c r="L42" s="147"/>
      <c r="M42" s="168"/>
      <c r="N42" s="167"/>
      <c r="O42" s="166" t="s">
        <v>214</v>
      </c>
      <c r="P42" s="150" t="s">
        <v>157</v>
      </c>
      <c r="Q42" s="151"/>
      <c r="R42" s="247"/>
      <c r="S42" s="126" t="str">
        <f>IF(R42="", "", IFERROR(VLOOKUP(R42, 'Config Option - UW'!$A$38:$B$42, 2, FALSE), "") + W42 + Y42 + AA42)</f>
        <v/>
      </c>
      <c r="T42" s="128" t="str">
        <f>IFERROR(VLOOKUP(R42, 'Config Option - UW'!$A$38:$D$42, 3, FALSE), "")</f>
        <v/>
      </c>
      <c r="U42" s="124" t="str">
        <f>IFERROR(VLOOKUP(R42, 'Config Option - UW'!$A$38:$D$42, 4, FALSE), "")</f>
        <v/>
      </c>
      <c r="V42" s="233"/>
      <c r="W42" s="241">
        <f>IFERROR(VALUE(VLOOKUP(V42, 'Config Option - UW'!$B$5:$F$34, 5, FALSE)), 0)</f>
        <v>0</v>
      </c>
      <c r="X42" s="233"/>
      <c r="Y42" s="241">
        <f>IFERROR(VALUE(VLOOKUP(X42, 'Config Option - UW'!$B$5:$F$34, 5, FALSE)), 0)</f>
        <v>0</v>
      </c>
      <c r="Z42" s="233"/>
      <c r="AA42" s="242">
        <f>IFERROR(VALUE(VLOOKUP(Z42, 'Config Option - UW'!$B$5:$F$34, 5, FALSE)), 0)</f>
        <v>0</v>
      </c>
      <c r="AB42" s="238"/>
      <c r="AC42" s="242">
        <f>IFERROR(VALUE(VLOOKUP(AB42, 'Config Option - UW'!$B$5:$F$34, 5, FALSE)), 0)</f>
        <v>0</v>
      </c>
      <c r="AD42" s="191"/>
    </row>
    <row r="43" spans="1:30" ht="17">
      <c r="A43" s="140" t="s">
        <v>256</v>
      </c>
      <c r="B43" s="244">
        <v>26</v>
      </c>
      <c r="C43" s="141" t="s">
        <v>257</v>
      </c>
      <c r="D43" s="142" t="s">
        <v>232</v>
      </c>
      <c r="E43" s="143" t="s">
        <v>258</v>
      </c>
      <c r="F43" s="144" t="s">
        <v>137</v>
      </c>
      <c r="G43" s="147" t="s">
        <v>81</v>
      </c>
      <c r="H43" s="145" t="s">
        <v>83</v>
      </c>
      <c r="I43" s="144" t="s">
        <v>138</v>
      </c>
      <c r="J43" s="142" t="s">
        <v>146</v>
      </c>
      <c r="K43" s="141" t="s">
        <v>259</v>
      </c>
      <c r="L43" s="147"/>
      <c r="M43" s="148"/>
      <c r="N43" s="167"/>
      <c r="O43" s="166" t="s">
        <v>175</v>
      </c>
      <c r="P43" s="150" t="s">
        <v>142</v>
      </c>
      <c r="Q43" s="151"/>
      <c r="R43" s="247" t="s">
        <v>21</v>
      </c>
      <c r="S43" s="126">
        <f>IF(R43="", "", IFERROR(VLOOKUP(R43, 'Config Option - UW'!$A$38:$B$42, 2, FALSE), "") + W43 + Y43 + AA43)</f>
        <v>32</v>
      </c>
      <c r="T43" s="128">
        <f>IFERROR(VLOOKUP(R43, 'Config Option - UW'!$A$38:$D$42, 3, FALSE), "")</f>
        <v>1.8749999999999999E-2</v>
      </c>
      <c r="U43" s="124">
        <f>IFERROR(VLOOKUP(R43, 'Config Option - UW'!$A$38:$D$42, 4, FALSE), "")</f>
        <v>0</v>
      </c>
      <c r="V43" s="233"/>
      <c r="W43" s="241">
        <f>IFERROR(VALUE(VLOOKUP(V43, 'Config Option - UW'!$B$5:$F$34, 5, FALSE)), 0)</f>
        <v>0</v>
      </c>
      <c r="X43" s="233"/>
      <c r="Y43" s="241">
        <f>IFERROR(VALUE(VLOOKUP(X43, 'Config Option - UW'!$B$5:$F$34, 5, FALSE)), 0)</f>
        <v>0</v>
      </c>
      <c r="Z43" s="233"/>
      <c r="AA43" s="242">
        <f>IFERROR(VALUE(VLOOKUP(Z43, 'Config Option - UW'!$B$5:$F$34, 5, FALSE)), 0)</f>
        <v>0</v>
      </c>
      <c r="AB43" s="238"/>
      <c r="AC43" s="242">
        <f>IFERROR(VALUE(VLOOKUP(AB43, 'Config Option - UW'!$B$5:$F$34, 5, FALSE)), 0)</f>
        <v>0</v>
      </c>
      <c r="AD43" s="191" t="s">
        <v>260</v>
      </c>
    </row>
    <row r="44" spans="1:30" ht="17">
      <c r="A44" s="140" t="s">
        <v>261</v>
      </c>
      <c r="B44" s="244">
        <v>27</v>
      </c>
      <c r="C44" s="141" t="s">
        <v>220</v>
      </c>
      <c r="D44" s="142" t="s">
        <v>232</v>
      </c>
      <c r="E44" s="143" t="s">
        <v>262</v>
      </c>
      <c r="F44" s="144" t="s">
        <v>137</v>
      </c>
      <c r="G44" s="147" t="s">
        <v>81</v>
      </c>
      <c r="H44" s="145" t="s">
        <v>83</v>
      </c>
      <c r="I44" s="144" t="s">
        <v>138</v>
      </c>
      <c r="J44" s="142" t="s">
        <v>195</v>
      </c>
      <c r="K44" s="141" t="s">
        <v>263</v>
      </c>
      <c r="L44" s="147"/>
      <c r="M44" s="148"/>
      <c r="N44" s="167"/>
      <c r="O44" s="149" t="s">
        <v>141</v>
      </c>
      <c r="P44" s="150" t="s">
        <v>142</v>
      </c>
      <c r="Q44" s="151"/>
      <c r="R44" s="247" t="s">
        <v>64</v>
      </c>
      <c r="S44" s="126">
        <f>IF(R44="", "", IFERROR(VLOOKUP(R44, 'Config Option - UW'!$A$38:$B$42, 2, FALSE), "") + W44 + Y44 + AA44)</f>
        <v>77.97</v>
      </c>
      <c r="T44" s="128">
        <f>IFERROR(VLOOKUP(R44, 'Config Option - UW'!$A$38:$D$42, 3, FALSE), "")</f>
        <v>1.8749999999999999E-2</v>
      </c>
      <c r="U44" s="124">
        <f>IFERROR(VLOOKUP(R44, 'Config Option - UW'!$A$38:$D$42, 4, FALSE), "")</f>
        <v>4.7600000000000003E-2</v>
      </c>
      <c r="V44" s="233" t="s">
        <v>264</v>
      </c>
      <c r="W44" s="241">
        <f>IFERROR(VALUE(VLOOKUP(V44, 'Config Option - UW'!$B$5:$F$34, 5, FALSE)), 0)</f>
        <v>2.97</v>
      </c>
      <c r="X44" s="233"/>
      <c r="Y44" s="241">
        <f>IFERROR(VALUE(VLOOKUP(X44, 'Config Option - UW'!$B$5:$F$34, 5, FALSE)), 0)</f>
        <v>0</v>
      </c>
      <c r="Z44" s="236"/>
      <c r="AA44" s="242">
        <f>IFERROR(VALUE(VLOOKUP(Z44, 'Config Option - UW'!$B$5:$F$34, 5, FALSE)), 0)</f>
        <v>0</v>
      </c>
      <c r="AB44" s="233"/>
      <c r="AC44" s="242">
        <f>IFERROR(VALUE(VLOOKUP(AB44, 'Config Option - UW'!$B$5:$F$34, 5, FALSE)), 0)</f>
        <v>0</v>
      </c>
      <c r="AD44" s="191" t="s">
        <v>265</v>
      </c>
    </row>
    <row r="45" spans="1:30" ht="17">
      <c r="A45" s="140" t="s">
        <v>266</v>
      </c>
      <c r="B45" s="244">
        <v>28</v>
      </c>
      <c r="C45" s="152" t="s">
        <v>226</v>
      </c>
      <c r="D45" s="147" t="s">
        <v>232</v>
      </c>
      <c r="E45" s="153" t="s">
        <v>267</v>
      </c>
      <c r="F45" s="144" t="s">
        <v>137</v>
      </c>
      <c r="G45" s="147" t="s">
        <v>81</v>
      </c>
      <c r="H45" s="145" t="s">
        <v>83</v>
      </c>
      <c r="I45" s="144" t="s">
        <v>138</v>
      </c>
      <c r="J45" s="147" t="s">
        <v>195</v>
      </c>
      <c r="K45" s="152" t="s">
        <v>268</v>
      </c>
      <c r="L45" s="147"/>
      <c r="M45" s="168"/>
      <c r="N45" s="167"/>
      <c r="O45" s="149" t="s">
        <v>141</v>
      </c>
      <c r="P45" s="150" t="s">
        <v>148</v>
      </c>
      <c r="Q45" s="151"/>
      <c r="R45" s="247" t="s">
        <v>64</v>
      </c>
      <c r="S45" s="126">
        <f>IF(R45="", "", IFERROR(VLOOKUP(R45, 'Config Option - UW'!$A$38:$B$42, 2, FALSE), "") + W45 + Y45 + AA45)</f>
        <v>75</v>
      </c>
      <c r="T45" s="128">
        <f>IFERROR(VLOOKUP(R45, 'Config Option - UW'!$A$38:$D$42, 3, FALSE), "")</f>
        <v>1.8749999999999999E-2</v>
      </c>
      <c r="U45" s="124">
        <f>IFERROR(VLOOKUP(R45, 'Config Option - UW'!$A$38:$D$42, 4, FALSE), "")</f>
        <v>4.7600000000000003E-2</v>
      </c>
      <c r="V45" s="233"/>
      <c r="W45" s="241">
        <f>IFERROR(VALUE(VLOOKUP(V45, 'Config Option - UW'!$B$5:$F$34, 5, FALSE)), 0)</f>
        <v>0</v>
      </c>
      <c r="X45" s="233"/>
      <c r="Y45" s="241">
        <f>IFERROR(VALUE(VLOOKUP(X45, 'Config Option - UW'!$B$5:$F$34, 5, FALSE)), 0)</f>
        <v>0</v>
      </c>
      <c r="Z45" s="233"/>
      <c r="AA45" s="242">
        <f>IFERROR(VALUE(VLOOKUP(Z45, 'Config Option - UW'!$B$5:$F$34, 5, FALSE)), 0)</f>
        <v>0</v>
      </c>
      <c r="AB45" s="238"/>
      <c r="AC45" s="242">
        <f>IFERROR(VALUE(VLOOKUP(AB45, 'Config Option - UW'!$B$5:$F$34, 5, FALSE)), 0)</f>
        <v>0</v>
      </c>
      <c r="AD45" s="191" t="s">
        <v>243</v>
      </c>
    </row>
    <row r="46" spans="1:30" ht="17">
      <c r="A46" s="140" t="s">
        <v>269</v>
      </c>
      <c r="B46" s="244">
        <v>29</v>
      </c>
      <c r="C46" s="141" t="s">
        <v>270</v>
      </c>
      <c r="D46" s="142" t="s">
        <v>232</v>
      </c>
      <c r="E46" s="153" t="s">
        <v>271</v>
      </c>
      <c r="F46" s="144" t="s">
        <v>137</v>
      </c>
      <c r="G46" s="147" t="s">
        <v>81</v>
      </c>
      <c r="H46" s="145" t="s">
        <v>83</v>
      </c>
      <c r="I46" s="144" t="s">
        <v>138</v>
      </c>
      <c r="J46" s="142" t="s">
        <v>151</v>
      </c>
      <c r="K46" s="141" t="s">
        <v>272</v>
      </c>
      <c r="L46" s="171"/>
      <c r="M46" s="148"/>
      <c r="N46" s="167"/>
      <c r="O46" s="149" t="s">
        <v>141</v>
      </c>
      <c r="P46" s="150" t="s">
        <v>142</v>
      </c>
      <c r="Q46" s="151"/>
      <c r="R46" s="247" t="s">
        <v>49</v>
      </c>
      <c r="S46" s="126">
        <f>IF(R46="", "", IFERROR(VLOOKUP(R46, 'Config Option - UW'!$A$38:$B$42, 2, FALSE), "") + W46 + Y46 + AA46)</f>
        <v>44.334000000000003</v>
      </c>
      <c r="T46" s="128">
        <f>IFERROR(VLOOKUP(R46, 'Config Option - UW'!$A$38:$D$42, 3, FALSE), "")</f>
        <v>1.8749999999999999E-2</v>
      </c>
      <c r="U46" s="124">
        <f>IFERROR(VLOOKUP(R46, 'Config Option - UW'!$A$38:$D$42, 4, FALSE), "")</f>
        <v>4.7600000000000003E-2</v>
      </c>
      <c r="V46" s="233" t="s">
        <v>166</v>
      </c>
      <c r="W46" s="241">
        <f>IFERROR(VALUE(VLOOKUP(V46, 'Config Option - UW'!$B$5:$F$34, 5, FALSE)), 0)</f>
        <v>3.0659999999999998</v>
      </c>
      <c r="X46" s="233" t="s">
        <v>201</v>
      </c>
      <c r="Y46" s="241">
        <f>IFERROR(VALUE(VLOOKUP(X46, 'Config Option - UW'!$B$5:$F$34, 5, FALSE)), 0)</f>
        <v>2.2680000000000002</v>
      </c>
      <c r="Z46" s="233"/>
      <c r="AA46" s="242">
        <f>IFERROR(VALUE(VLOOKUP(Z46, 'Config Option - UW'!$B$5:$F$34, 5, FALSE)), 0)</f>
        <v>0</v>
      </c>
      <c r="AB46" s="233"/>
      <c r="AC46" s="242">
        <f>IFERROR(VALUE(VLOOKUP(AB46, 'Config Option - UW'!$B$5:$F$34, 5, FALSE)), 0)</f>
        <v>0</v>
      </c>
      <c r="AD46" s="191"/>
    </row>
    <row r="47" spans="1:30" ht="17">
      <c r="A47" s="140" t="s">
        <v>273</v>
      </c>
      <c r="B47" s="244">
        <v>30</v>
      </c>
      <c r="C47" s="141" t="s">
        <v>270</v>
      </c>
      <c r="D47" s="142" t="s">
        <v>232</v>
      </c>
      <c r="E47" s="143" t="s">
        <v>271</v>
      </c>
      <c r="F47" s="144" t="s">
        <v>137</v>
      </c>
      <c r="G47" s="147" t="s">
        <v>81</v>
      </c>
      <c r="H47" s="145" t="s">
        <v>83</v>
      </c>
      <c r="I47" s="144" t="s">
        <v>138</v>
      </c>
      <c r="J47" s="142" t="s">
        <v>274</v>
      </c>
      <c r="K47" s="141" t="s">
        <v>275</v>
      </c>
      <c r="L47" s="171"/>
      <c r="M47" s="148"/>
      <c r="N47" s="167"/>
      <c r="O47" s="172" t="s">
        <v>276</v>
      </c>
      <c r="P47" s="150" t="s">
        <v>142</v>
      </c>
      <c r="Q47" s="151"/>
      <c r="R47" s="249"/>
      <c r="S47" s="126" t="str">
        <f>IF(R47="", "", IFERROR(VLOOKUP(R47, 'Config Option - UW'!$A$38:$B$42, 2, FALSE), "") + W47 + Y47 + AA47)</f>
        <v/>
      </c>
      <c r="T47" s="128" t="str">
        <f>IFERROR(VLOOKUP(AD47, 'Config Option - UW'!$A$38:$D$42, 3, FALSE), "")</f>
        <v/>
      </c>
      <c r="U47" s="124" t="str">
        <f>IFERROR(VLOOKUP(AD47, 'Config Option - UW'!$A$38:$D$42, 4, FALSE), "")</f>
        <v/>
      </c>
      <c r="V47" s="233"/>
      <c r="W47" s="241">
        <f>IFERROR(VALUE(VLOOKUP(V47, 'Config Option - UW'!$B$5:$F$34, 5, FALSE)), 0)</f>
        <v>0</v>
      </c>
      <c r="X47" s="233"/>
      <c r="Y47" s="241">
        <f>IFERROR(VALUE(VLOOKUP(X47, 'Config Option - UW'!$B$5:$F$34, 5, FALSE)), 0)</f>
        <v>0</v>
      </c>
      <c r="Z47" s="233"/>
      <c r="AA47" s="242">
        <f>IFERROR(VALUE(VLOOKUP(Z47, 'Config Option - UW'!$B$5:$F$34, 5, FALSE)), 0)</f>
        <v>0</v>
      </c>
      <c r="AB47" s="238"/>
      <c r="AC47" s="242">
        <f>IFERROR(VALUE(VLOOKUP(AB47, 'Config Option - UW'!$B$5:$F$34, 5, FALSE)), 0)</f>
        <v>0</v>
      </c>
      <c r="AD47" s="150" t="s">
        <v>277</v>
      </c>
    </row>
    <row r="48" spans="1:30" ht="17">
      <c r="A48" s="140" t="s">
        <v>278</v>
      </c>
      <c r="B48" s="244">
        <v>31</v>
      </c>
      <c r="C48" s="141" t="s">
        <v>270</v>
      </c>
      <c r="D48" s="142" t="s">
        <v>232</v>
      </c>
      <c r="E48" s="143" t="s">
        <v>279</v>
      </c>
      <c r="F48" s="144" t="s">
        <v>137</v>
      </c>
      <c r="G48" s="147" t="s">
        <v>81</v>
      </c>
      <c r="H48" s="145" t="s">
        <v>83</v>
      </c>
      <c r="I48" s="144" t="s">
        <v>138</v>
      </c>
      <c r="J48" s="142" t="s">
        <v>280</v>
      </c>
      <c r="K48" s="141" t="s">
        <v>281</v>
      </c>
      <c r="L48" s="171"/>
      <c r="M48" s="148"/>
      <c r="N48" s="167"/>
      <c r="O48" s="149" t="s">
        <v>141</v>
      </c>
      <c r="P48" s="150" t="s">
        <v>142</v>
      </c>
      <c r="Q48" s="151"/>
      <c r="R48" s="247" t="s">
        <v>25</v>
      </c>
      <c r="S48" s="126">
        <f>IF(R48="", "", IFERROR(VLOOKUP(R48, 'Config Option - UW'!$A$38:$B$42, 2, FALSE), "") + W48 + Y48 + AA48)</f>
        <v>84.241500000000002</v>
      </c>
      <c r="T48" s="128">
        <f>IFERROR(VLOOKUP(R48, 'Config Option - UW'!$A$38:$D$42, 3, FALSE), "")</f>
        <v>1.8749999999999999E-2</v>
      </c>
      <c r="U48" s="124">
        <f>IFERROR(VLOOKUP(R48, 'Config Option - UW'!$A$38:$D$42, 4, FALSE), "")</f>
        <v>0</v>
      </c>
      <c r="V48" s="233" t="s">
        <v>282</v>
      </c>
      <c r="W48" s="241">
        <f>IFERROR(VALUE(VLOOKUP(V48, 'Config Option - UW'!$B$5:$F$34, 5, FALSE)), 0)</f>
        <v>9.9015000000000004</v>
      </c>
      <c r="X48" s="233" t="s">
        <v>235</v>
      </c>
      <c r="Y48" s="241">
        <f>IFERROR(VALUE(VLOOKUP(X48, 'Config Option - UW'!$B$5:$F$34, 5, FALSE)), 0)</f>
        <v>4.34</v>
      </c>
      <c r="Z48" s="233"/>
      <c r="AA48" s="242">
        <f>IFERROR(VALUE(VLOOKUP(Z48, 'Config Option - UW'!$B$5:$F$34, 5, FALSE)), 0)</f>
        <v>0</v>
      </c>
      <c r="AB48" s="236"/>
      <c r="AC48" s="242">
        <f>IFERROR(VALUE(VLOOKUP(AB48, 'Config Option - UW'!$B$5:$F$34, 5, FALSE)), 0)</f>
        <v>0</v>
      </c>
      <c r="AD48" s="191" t="s">
        <v>25</v>
      </c>
    </row>
    <row r="49" spans="1:30" ht="17">
      <c r="A49" s="140" t="s">
        <v>283</v>
      </c>
      <c r="B49" s="244">
        <v>32</v>
      </c>
      <c r="C49" s="152" t="s">
        <v>226</v>
      </c>
      <c r="D49" s="147" t="s">
        <v>232</v>
      </c>
      <c r="E49" s="153" t="s">
        <v>284</v>
      </c>
      <c r="F49" s="144" t="s">
        <v>137</v>
      </c>
      <c r="G49" s="147" t="s">
        <v>81</v>
      </c>
      <c r="H49" s="145" t="s">
        <v>83</v>
      </c>
      <c r="I49" s="144" t="s">
        <v>138</v>
      </c>
      <c r="J49" s="147" t="s">
        <v>285</v>
      </c>
      <c r="K49" s="152" t="s">
        <v>286</v>
      </c>
      <c r="L49" s="147"/>
      <c r="M49" s="168"/>
      <c r="N49" s="167"/>
      <c r="O49" s="166" t="s">
        <v>214</v>
      </c>
      <c r="P49" s="150" t="s">
        <v>157</v>
      </c>
      <c r="Q49" s="151"/>
      <c r="R49" s="247"/>
      <c r="S49" s="126" t="str">
        <f>IF(R49="", "", IFERROR(VLOOKUP(R49, 'Config Option - UW'!$A$38:$B$42, 2, FALSE), "") + W49 + Y49 + AA49)</f>
        <v/>
      </c>
      <c r="T49" s="128" t="str">
        <f>IFERROR(VLOOKUP(R49, 'Config Option - UW'!$A$38:$D$42, 3, FALSE), "")</f>
        <v/>
      </c>
      <c r="U49" s="124" t="str">
        <f>IFERROR(VLOOKUP(R49, 'Config Option - UW'!$A$38:$D$42, 4, FALSE), "")</f>
        <v/>
      </c>
      <c r="V49" s="233"/>
      <c r="W49" s="241">
        <f>IFERROR(VALUE(VLOOKUP(V49, 'Config Option - UW'!$B$5:$F$34, 5, FALSE)), 0)</f>
        <v>0</v>
      </c>
      <c r="X49" s="233"/>
      <c r="Y49" s="241">
        <f>IFERROR(VALUE(VLOOKUP(X49, 'Config Option - UW'!$B$5:$F$34, 5, FALSE)), 0)</f>
        <v>0</v>
      </c>
      <c r="Z49" s="233"/>
      <c r="AA49" s="242">
        <f>IFERROR(VALUE(VLOOKUP(Z49, 'Config Option - UW'!$B$5:$F$34, 5, FALSE)), 0)</f>
        <v>0</v>
      </c>
      <c r="AB49" s="238"/>
      <c r="AC49" s="242">
        <f>IFERROR(VALUE(VLOOKUP(AB49, 'Config Option - UW'!$B$5:$F$34, 5, FALSE)), 0)</f>
        <v>0</v>
      </c>
      <c r="AD49" s="191"/>
    </row>
    <row r="50" spans="1:30" ht="16">
      <c r="A50" s="140" t="s">
        <v>287</v>
      </c>
      <c r="B50" s="244">
        <v>33</v>
      </c>
      <c r="C50" s="141" t="s">
        <v>288</v>
      </c>
      <c r="D50" s="142" t="s">
        <v>289</v>
      </c>
      <c r="E50" s="142" t="s">
        <v>290</v>
      </c>
      <c r="F50" s="144" t="s">
        <v>137</v>
      </c>
      <c r="G50" s="147" t="s">
        <v>81</v>
      </c>
      <c r="H50" s="145" t="s">
        <v>83</v>
      </c>
      <c r="I50" s="144" t="s">
        <v>138</v>
      </c>
      <c r="J50" s="142" t="s">
        <v>139</v>
      </c>
      <c r="K50" s="141" t="s">
        <v>291</v>
      </c>
      <c r="L50" s="171"/>
      <c r="M50" s="148"/>
      <c r="N50" s="167"/>
      <c r="O50" s="149" t="s">
        <v>141</v>
      </c>
      <c r="P50" s="150" t="s">
        <v>142</v>
      </c>
      <c r="Q50" s="151"/>
      <c r="R50" s="247" t="s">
        <v>53</v>
      </c>
      <c r="S50" s="126">
        <f>IF(R50="", "", IFERROR(VLOOKUP(R50, 'Config Option - UW'!$A$38:$B$42, 2, FALSE), "") + W50 + Y50 + AA50)</f>
        <v>65</v>
      </c>
      <c r="T50" s="128">
        <f>IFERROR(VLOOKUP(R50, 'Config Option - UW'!$A$38:$D$42, 3, FALSE), "")</f>
        <v>1.8749999999999999E-2</v>
      </c>
      <c r="U50" s="124">
        <f>IFERROR(VLOOKUP(R50, 'Config Option - UW'!$A$38:$D$42, 4, FALSE), "")</f>
        <v>4.7600000000000003E-2</v>
      </c>
      <c r="V50" s="233"/>
      <c r="W50" s="241">
        <f>IFERROR(VALUE(VLOOKUP(V50, 'Config Option - UW'!$B$5:$F$34, 5, FALSE)), 0)</f>
        <v>0</v>
      </c>
      <c r="X50" s="233"/>
      <c r="Y50" s="241">
        <f>IFERROR(VALUE(VLOOKUP(X50, 'Config Option - UW'!$B$5:$F$34, 5, FALSE)), 0)</f>
        <v>0</v>
      </c>
      <c r="Z50" s="233"/>
      <c r="AA50" s="242">
        <f>IFERROR(VALUE(VLOOKUP(Z50, 'Config Option - UW'!$B$5:$F$34, 5, FALSE)), 0)</f>
        <v>0</v>
      </c>
      <c r="AB50" s="238"/>
      <c r="AC50" s="242">
        <f>IFERROR(VALUE(VLOOKUP(AB50, 'Config Option - UW'!$B$5:$F$34, 5, FALSE)), 0)</f>
        <v>0</v>
      </c>
      <c r="AD50" s="191"/>
    </row>
    <row r="51" spans="1:30" ht="16">
      <c r="A51" s="140" t="s">
        <v>292</v>
      </c>
      <c r="B51" s="244">
        <v>34</v>
      </c>
      <c r="C51" s="141" t="s">
        <v>288</v>
      </c>
      <c r="D51" s="142" t="s">
        <v>289</v>
      </c>
      <c r="E51" s="142" t="s">
        <v>293</v>
      </c>
      <c r="F51" s="144" t="s">
        <v>137</v>
      </c>
      <c r="G51" s="147" t="s">
        <v>81</v>
      </c>
      <c r="H51" s="145" t="s">
        <v>83</v>
      </c>
      <c r="I51" s="144" t="s">
        <v>138</v>
      </c>
      <c r="J51" s="142" t="s">
        <v>139</v>
      </c>
      <c r="K51" s="141" t="s">
        <v>294</v>
      </c>
      <c r="L51" s="171"/>
      <c r="M51" s="148"/>
      <c r="N51" s="167"/>
      <c r="O51" s="149" t="s">
        <v>141</v>
      </c>
      <c r="P51" s="150" t="s">
        <v>142</v>
      </c>
      <c r="Q51" s="151"/>
      <c r="R51" s="247" t="s">
        <v>53</v>
      </c>
      <c r="S51" s="126">
        <f>IF(R51="", "", IFERROR(VLOOKUP(R51, 'Config Option - UW'!$A$38:$B$42, 2, FALSE), "") + W51 + Y51 + AA51)</f>
        <v>65</v>
      </c>
      <c r="T51" s="128">
        <f>IFERROR(VLOOKUP(R51, 'Config Option - UW'!$A$38:$D$42, 3, FALSE), "")</f>
        <v>1.8749999999999999E-2</v>
      </c>
      <c r="U51" s="124">
        <f>IFERROR(VLOOKUP(R51, 'Config Option - UW'!$A$38:$D$42, 4, FALSE), "")</f>
        <v>4.7600000000000003E-2</v>
      </c>
      <c r="V51" s="233"/>
      <c r="W51" s="241">
        <f>IFERROR(VALUE(VLOOKUP(V51, 'Config Option - UW'!$B$5:$F$34, 5, FALSE)), 0)</f>
        <v>0</v>
      </c>
      <c r="X51" s="233"/>
      <c r="Y51" s="241">
        <f>IFERROR(VALUE(VLOOKUP(X51, 'Config Option - UW'!$B$5:$F$34, 5, FALSE)), 0)</f>
        <v>0</v>
      </c>
      <c r="Z51" s="233"/>
      <c r="AA51" s="242">
        <f>IFERROR(VALUE(VLOOKUP(Z51, 'Config Option - UW'!$B$5:$F$34, 5, FALSE)), 0)</f>
        <v>0</v>
      </c>
      <c r="AB51" s="238"/>
      <c r="AC51" s="242">
        <f>IFERROR(VALUE(VLOOKUP(AB51, 'Config Option - UW'!$B$5:$F$34, 5, FALSE)), 0)</f>
        <v>0</v>
      </c>
      <c r="AD51" s="191"/>
    </row>
    <row r="52" spans="1:30" ht="16">
      <c r="A52" s="140" t="s">
        <v>295</v>
      </c>
      <c r="B52" s="244">
        <v>35</v>
      </c>
      <c r="C52" s="141" t="s">
        <v>288</v>
      </c>
      <c r="D52" s="142" t="s">
        <v>289</v>
      </c>
      <c r="E52" s="142" t="s">
        <v>296</v>
      </c>
      <c r="F52" s="144" t="s">
        <v>137</v>
      </c>
      <c r="G52" s="147" t="s">
        <v>81</v>
      </c>
      <c r="H52" s="145" t="s">
        <v>83</v>
      </c>
      <c r="I52" s="144" t="s">
        <v>138</v>
      </c>
      <c r="J52" s="142" t="s">
        <v>151</v>
      </c>
      <c r="K52" s="141" t="s">
        <v>297</v>
      </c>
      <c r="L52" s="171"/>
      <c r="M52" s="148"/>
      <c r="N52" s="167"/>
      <c r="O52" s="149" t="s">
        <v>141</v>
      </c>
      <c r="P52" s="150" t="s">
        <v>142</v>
      </c>
      <c r="Q52" s="151"/>
      <c r="R52" s="247" t="s">
        <v>25</v>
      </c>
      <c r="S52" s="126">
        <f>IF(R52="", "", IFERROR(VLOOKUP(R52, 'Config Option - UW'!$A$38:$B$42, 2, FALSE), "") + W52 + Y52 + AA52)</f>
        <v>70</v>
      </c>
      <c r="T52" s="128">
        <f>IFERROR(VLOOKUP(R52, 'Config Option - UW'!$A$38:$D$42, 3, FALSE), "")</f>
        <v>1.8749999999999999E-2</v>
      </c>
      <c r="U52" s="124">
        <f>IFERROR(VLOOKUP(R52, 'Config Option - UW'!$A$38:$D$42, 4, FALSE), "")</f>
        <v>0</v>
      </c>
      <c r="V52" s="233"/>
      <c r="W52" s="241">
        <f>IFERROR(VALUE(VLOOKUP(V52, 'Config Option - UW'!$B$5:$F$34, 5, FALSE)), 0)</f>
        <v>0</v>
      </c>
      <c r="X52" s="233"/>
      <c r="Y52" s="241">
        <f>IFERROR(VALUE(VLOOKUP(X52, 'Config Option - UW'!$B$5:$F$34, 5, FALSE)), 0)</f>
        <v>0</v>
      </c>
      <c r="Z52" s="233"/>
      <c r="AA52" s="242">
        <f>IFERROR(VALUE(VLOOKUP(Z52, 'Config Option - UW'!$B$5:$F$34, 5, FALSE)), 0)</f>
        <v>0</v>
      </c>
      <c r="AB52" s="238"/>
      <c r="AC52" s="242">
        <f>IFERROR(VALUE(VLOOKUP(AB52, 'Config Option - UW'!$B$5:$F$34, 5, FALSE)), 0)</f>
        <v>0</v>
      </c>
      <c r="AD52" s="191"/>
    </row>
    <row r="53" spans="1:30" ht="16">
      <c r="A53" s="140" t="s">
        <v>298</v>
      </c>
      <c r="B53" s="244">
        <v>36</v>
      </c>
      <c r="C53" s="141" t="s">
        <v>288</v>
      </c>
      <c r="D53" s="142" t="s">
        <v>289</v>
      </c>
      <c r="E53" s="142" t="s">
        <v>299</v>
      </c>
      <c r="F53" s="144" t="s">
        <v>137</v>
      </c>
      <c r="G53" s="147" t="s">
        <v>81</v>
      </c>
      <c r="H53" s="145" t="s">
        <v>83</v>
      </c>
      <c r="I53" s="144" t="s">
        <v>138</v>
      </c>
      <c r="J53" s="142" t="s">
        <v>151</v>
      </c>
      <c r="K53" s="141" t="s">
        <v>300</v>
      </c>
      <c r="L53" s="171"/>
      <c r="M53" s="148"/>
      <c r="N53" s="167"/>
      <c r="O53" s="149" t="s">
        <v>141</v>
      </c>
      <c r="P53" s="150" t="s">
        <v>142</v>
      </c>
      <c r="Q53" s="151"/>
      <c r="R53" s="247" t="s">
        <v>25</v>
      </c>
      <c r="S53" s="126">
        <f>IF(R53="", "", IFERROR(VLOOKUP(R53, 'Config Option - UW'!$A$38:$B$42, 2, FALSE), "") + W53 + Y53 + AA53)</f>
        <v>70</v>
      </c>
      <c r="T53" s="128">
        <f>IFERROR(VLOOKUP(R53, 'Config Option - UW'!$A$38:$D$42, 3, FALSE), "")</f>
        <v>1.8749999999999999E-2</v>
      </c>
      <c r="U53" s="124">
        <f>IFERROR(VLOOKUP(R53, 'Config Option - UW'!$A$38:$D$42, 4, FALSE), "")</f>
        <v>0</v>
      </c>
      <c r="V53" s="233"/>
      <c r="W53" s="241">
        <f>IFERROR(VALUE(VLOOKUP(V53, 'Config Option - UW'!$B$5:$F$34, 5, FALSE)), 0)</f>
        <v>0</v>
      </c>
      <c r="X53" s="233"/>
      <c r="Y53" s="241">
        <f>IFERROR(VALUE(VLOOKUP(X53, 'Config Option - UW'!$B$5:$F$34, 5, FALSE)), 0)</f>
        <v>0</v>
      </c>
      <c r="Z53" s="233"/>
      <c r="AA53" s="242">
        <f>IFERROR(VALUE(VLOOKUP(Z53, 'Config Option - UW'!$B$5:$F$34, 5, FALSE)), 0)</f>
        <v>0</v>
      </c>
      <c r="AB53" s="238"/>
      <c r="AC53" s="242">
        <f>IFERROR(VALUE(VLOOKUP(AB53, 'Config Option - UW'!$B$5:$F$34, 5, FALSE)), 0)</f>
        <v>0</v>
      </c>
      <c r="AD53" s="191"/>
    </row>
    <row r="54" spans="1:30" ht="16">
      <c r="A54" s="140" t="s">
        <v>301</v>
      </c>
      <c r="B54" s="244">
        <v>37</v>
      </c>
      <c r="C54" s="141" t="s">
        <v>288</v>
      </c>
      <c r="D54" s="142" t="s">
        <v>289</v>
      </c>
      <c r="E54" s="171" t="s">
        <v>302</v>
      </c>
      <c r="F54" s="144" t="s">
        <v>137</v>
      </c>
      <c r="G54" s="147" t="s">
        <v>81</v>
      </c>
      <c r="H54" s="145" t="s">
        <v>83</v>
      </c>
      <c r="I54" s="144" t="s">
        <v>138</v>
      </c>
      <c r="J54" s="142" t="s">
        <v>139</v>
      </c>
      <c r="K54" s="141" t="s">
        <v>303</v>
      </c>
      <c r="L54" s="171"/>
      <c r="M54" s="148"/>
      <c r="N54" s="167"/>
      <c r="O54" s="166" t="s">
        <v>171</v>
      </c>
      <c r="P54" s="150" t="s">
        <v>142</v>
      </c>
      <c r="Q54" s="151"/>
      <c r="R54" s="249"/>
      <c r="S54" s="126" t="str">
        <f>IF(R54="", "", IFERROR(VLOOKUP(R54, 'Config Option - UW'!$A$38:$B$42, 2, FALSE), "") + W54 + Y54 + AA54)</f>
        <v/>
      </c>
      <c r="T54" s="128" t="str">
        <f>IFERROR(VLOOKUP(AD54, 'Config Option - UW'!$A$38:$D$42, 3, FALSE), "")</f>
        <v/>
      </c>
      <c r="U54" s="124" t="str">
        <f>IFERROR(VLOOKUP(AD54, 'Config Option - UW'!$A$38:$D$42, 4, FALSE), "")</f>
        <v/>
      </c>
      <c r="V54" s="233"/>
      <c r="W54" s="241">
        <f>IFERROR(VALUE(VLOOKUP(V54, 'Config Option - UW'!$B$5:$F$34, 5, FALSE)), 0)</f>
        <v>0</v>
      </c>
      <c r="X54" s="233"/>
      <c r="Y54" s="241">
        <f>IFERROR(VALUE(VLOOKUP(X54, 'Config Option - UW'!$B$5:$F$34, 5, FALSE)), 0)</f>
        <v>0</v>
      </c>
      <c r="Z54" s="233"/>
      <c r="AA54" s="242">
        <f>IFERROR(VALUE(VLOOKUP(Z54, 'Config Option - UW'!$B$5:$F$34, 5, FALSE)), 0)</f>
        <v>0</v>
      </c>
      <c r="AB54" s="238"/>
      <c r="AC54" s="242">
        <f>IFERROR(VALUE(VLOOKUP(AB54, 'Config Option - UW'!$B$5:$F$34, 5, FALSE)), 0)</f>
        <v>0</v>
      </c>
      <c r="AD54" s="150" t="s">
        <v>304</v>
      </c>
    </row>
    <row r="55" spans="1:30" ht="16">
      <c r="A55" s="140" t="s">
        <v>305</v>
      </c>
      <c r="B55" s="244">
        <v>38</v>
      </c>
      <c r="C55" s="141" t="s">
        <v>288</v>
      </c>
      <c r="D55" s="142" t="s">
        <v>289</v>
      </c>
      <c r="E55" s="171" t="s">
        <v>302</v>
      </c>
      <c r="F55" s="144" t="s">
        <v>137</v>
      </c>
      <c r="G55" s="147" t="s">
        <v>81</v>
      </c>
      <c r="H55" s="145" t="s">
        <v>83</v>
      </c>
      <c r="I55" s="144" t="s">
        <v>138</v>
      </c>
      <c r="J55" s="142" t="s">
        <v>139</v>
      </c>
      <c r="K55" s="141" t="s">
        <v>306</v>
      </c>
      <c r="L55" s="171"/>
      <c r="M55" s="148"/>
      <c r="N55" s="167"/>
      <c r="O55" s="149" t="s">
        <v>141</v>
      </c>
      <c r="P55" s="150" t="s">
        <v>142</v>
      </c>
      <c r="Q55" s="151"/>
      <c r="R55" s="247" t="s">
        <v>53</v>
      </c>
      <c r="S55" s="126">
        <f>IF(R55="", "", IFERROR(VLOOKUP(R55, 'Config Option - UW'!$A$38:$B$42, 2, FALSE), "") + W55 + Y55 + AA55)</f>
        <v>65</v>
      </c>
      <c r="T55" s="128">
        <f>IFERROR(VLOOKUP(R55, 'Config Option - UW'!$A$38:$D$42, 3, FALSE), "")</f>
        <v>1.8749999999999999E-2</v>
      </c>
      <c r="U55" s="124">
        <f>IFERROR(VLOOKUP(R55, 'Config Option - UW'!$A$38:$D$42, 4, FALSE), "")</f>
        <v>4.7600000000000003E-2</v>
      </c>
      <c r="V55" s="233"/>
      <c r="W55" s="241">
        <f>IFERROR(VALUE(VLOOKUP(V55, 'Config Option - UW'!$B$5:$F$34, 5, FALSE)), 0)</f>
        <v>0</v>
      </c>
      <c r="X55" s="233"/>
      <c r="Y55" s="241">
        <f>IFERROR(VALUE(VLOOKUP(X55, 'Config Option - UW'!$B$5:$F$34, 5, FALSE)), 0)</f>
        <v>0</v>
      </c>
      <c r="Z55" s="233"/>
      <c r="AA55" s="242">
        <f>IFERROR(VALUE(VLOOKUP(Z55, 'Config Option - UW'!$B$5:$F$34, 5, FALSE)), 0)</f>
        <v>0</v>
      </c>
      <c r="AB55" s="238"/>
      <c r="AC55" s="242">
        <f>IFERROR(VALUE(VLOOKUP(AB55, 'Config Option - UW'!$B$5:$F$34, 5, FALSE)), 0)</f>
        <v>0</v>
      </c>
      <c r="AD55" s="191"/>
    </row>
    <row r="56" spans="1:30" ht="16">
      <c r="A56" s="140" t="s">
        <v>307</v>
      </c>
      <c r="B56" s="244">
        <v>39</v>
      </c>
      <c r="C56" s="141" t="s">
        <v>288</v>
      </c>
      <c r="D56" s="142" t="s">
        <v>289</v>
      </c>
      <c r="E56" s="142" t="s">
        <v>308</v>
      </c>
      <c r="F56" s="144" t="s">
        <v>137</v>
      </c>
      <c r="G56" s="147" t="s">
        <v>81</v>
      </c>
      <c r="H56" s="145" t="s">
        <v>83</v>
      </c>
      <c r="I56" s="144" t="s">
        <v>138</v>
      </c>
      <c r="J56" s="142" t="s">
        <v>139</v>
      </c>
      <c r="K56" s="141" t="s">
        <v>309</v>
      </c>
      <c r="L56" s="171"/>
      <c r="M56" s="148"/>
      <c r="N56" s="167"/>
      <c r="O56" s="149" t="s">
        <v>141</v>
      </c>
      <c r="P56" s="150" t="s">
        <v>142</v>
      </c>
      <c r="Q56" s="151"/>
      <c r="R56" s="247" t="s">
        <v>53</v>
      </c>
      <c r="S56" s="126">
        <f>IF(R56="", "", IFERROR(VLOOKUP(R56, 'Config Option - UW'!$A$38:$B$42, 2, FALSE), "") + W56 + Y56 + AA56)</f>
        <v>65</v>
      </c>
      <c r="T56" s="128">
        <f>IFERROR(VLOOKUP(R56, 'Config Option - UW'!$A$38:$D$42, 3, FALSE), "")</f>
        <v>1.8749999999999999E-2</v>
      </c>
      <c r="U56" s="124">
        <f>IFERROR(VLOOKUP(R56, 'Config Option - UW'!$A$38:$D$42, 4, FALSE), "")</f>
        <v>4.7600000000000003E-2</v>
      </c>
      <c r="V56" s="233"/>
      <c r="W56" s="241">
        <f>IFERROR(VALUE(VLOOKUP(V56, 'Config Option - UW'!$B$5:$F$34, 5, FALSE)), 0)</f>
        <v>0</v>
      </c>
      <c r="X56" s="233"/>
      <c r="Y56" s="241">
        <f>IFERROR(VALUE(VLOOKUP(X56, 'Config Option - UW'!$B$5:$F$34, 5, FALSE)), 0)</f>
        <v>0</v>
      </c>
      <c r="Z56" s="233"/>
      <c r="AA56" s="242">
        <f>IFERROR(VALUE(VLOOKUP(Z56, 'Config Option - UW'!$B$5:$F$34, 5, FALSE)), 0)</f>
        <v>0</v>
      </c>
      <c r="AB56" s="238"/>
      <c r="AC56" s="242">
        <f>IFERROR(VALUE(VLOOKUP(AB56, 'Config Option - UW'!$B$5:$F$34, 5, FALSE)), 0)</f>
        <v>0</v>
      </c>
      <c r="AD56" s="191"/>
    </row>
    <row r="57" spans="1:30" ht="17">
      <c r="A57" s="140" t="s">
        <v>310</v>
      </c>
      <c r="B57" s="244">
        <v>40</v>
      </c>
      <c r="C57" s="152" t="s">
        <v>311</v>
      </c>
      <c r="D57" s="147" t="s">
        <v>289</v>
      </c>
      <c r="E57" s="153" t="s">
        <v>312</v>
      </c>
      <c r="F57" s="144" t="s">
        <v>137</v>
      </c>
      <c r="G57" s="147" t="s">
        <v>81</v>
      </c>
      <c r="H57" s="145" t="s">
        <v>83</v>
      </c>
      <c r="I57" s="144" t="s">
        <v>138</v>
      </c>
      <c r="J57" s="147" t="s">
        <v>146</v>
      </c>
      <c r="K57" s="152" t="s">
        <v>313</v>
      </c>
      <c r="L57" s="171"/>
      <c r="M57" s="148"/>
      <c r="N57" s="167"/>
      <c r="O57" s="166" t="s">
        <v>175</v>
      </c>
      <c r="P57" s="150" t="s">
        <v>148</v>
      </c>
      <c r="Q57" s="151"/>
      <c r="R57" s="247"/>
      <c r="S57" s="126" t="str">
        <f>IF(R57="", "", IFERROR(VLOOKUP(R57, 'Config Option - UW'!$A$38:$B$42, 2, FALSE), "") + W57 + Y57 + AA57)</f>
        <v/>
      </c>
      <c r="T57" s="128" t="str">
        <f>IFERROR(VLOOKUP(R57, 'Config Option - UW'!$A$38:$D$42, 3, FALSE), "")</f>
        <v/>
      </c>
      <c r="U57" s="124" t="str">
        <f>IFERROR(VLOOKUP(R57, 'Config Option - UW'!$A$38:$D$42, 4, FALSE), "")</f>
        <v/>
      </c>
      <c r="V57" s="233"/>
      <c r="W57" s="241">
        <f>IFERROR(VALUE(VLOOKUP(V57, 'Config Option - UW'!$B$5:$F$34, 5, FALSE)), 0)</f>
        <v>0</v>
      </c>
      <c r="X57" s="233"/>
      <c r="Y57" s="241">
        <f>IFERROR(VALUE(VLOOKUP(X57, 'Config Option - UW'!$B$5:$F$34, 5, FALSE)), 0)</f>
        <v>0</v>
      </c>
      <c r="Z57" s="233"/>
      <c r="AA57" s="242">
        <f>IFERROR(VALUE(VLOOKUP(Z57, 'Config Option - UW'!$B$5:$F$34, 5, FALSE)), 0)</f>
        <v>0</v>
      </c>
      <c r="AB57" s="238"/>
      <c r="AC57" s="242">
        <f>IFERROR(VALUE(VLOOKUP(AB57, 'Config Option - UW'!$B$5:$F$34, 5, FALSE)), 0)</f>
        <v>0</v>
      </c>
      <c r="AD57" s="191" t="s">
        <v>176</v>
      </c>
    </row>
    <row r="58" spans="1:30" ht="17">
      <c r="A58" s="140" t="s">
        <v>314</v>
      </c>
      <c r="B58" s="244">
        <v>41</v>
      </c>
      <c r="C58" s="152" t="s">
        <v>311</v>
      </c>
      <c r="D58" s="147" t="s">
        <v>289</v>
      </c>
      <c r="E58" s="153" t="s">
        <v>315</v>
      </c>
      <c r="F58" s="144" t="s">
        <v>137</v>
      </c>
      <c r="G58" s="147" t="s">
        <v>81</v>
      </c>
      <c r="H58" s="145" t="s">
        <v>83</v>
      </c>
      <c r="I58" s="144" t="s">
        <v>138</v>
      </c>
      <c r="J58" s="147" t="s">
        <v>151</v>
      </c>
      <c r="K58" s="152" t="s">
        <v>316</v>
      </c>
      <c r="L58" s="171"/>
      <c r="M58" s="148"/>
      <c r="N58" s="167"/>
      <c r="O58" s="149" t="s">
        <v>141</v>
      </c>
      <c r="P58" s="150" t="s">
        <v>157</v>
      </c>
      <c r="Q58" s="151"/>
      <c r="R58" s="247" t="s">
        <v>25</v>
      </c>
      <c r="S58" s="126">
        <f>IF(R58="", "", IFERROR(VLOOKUP(R58, 'Config Option - UW'!$A$38:$B$42, 2, FALSE), "") + W58 + Y58 + AA58)</f>
        <v>70</v>
      </c>
      <c r="T58" s="128">
        <f>IFERROR(VLOOKUP(R58, 'Config Option - UW'!$A$38:$D$42, 3, FALSE), "")</f>
        <v>1.8749999999999999E-2</v>
      </c>
      <c r="U58" s="124">
        <f>IFERROR(VLOOKUP(R58, 'Config Option - UW'!$A$38:$D$42, 4, FALSE), "")</f>
        <v>0</v>
      </c>
      <c r="V58" s="233"/>
      <c r="W58" s="241">
        <f>IFERROR(VALUE(VLOOKUP(V58, 'Config Option - UW'!$B$5:$F$34, 5, FALSE)), 0)</f>
        <v>0</v>
      </c>
      <c r="X58" s="233"/>
      <c r="Y58" s="241">
        <f>IFERROR(VALUE(VLOOKUP(X58, 'Config Option - UW'!$B$5:$F$34, 5, FALSE)), 0)</f>
        <v>0</v>
      </c>
      <c r="Z58" s="233"/>
      <c r="AA58" s="242">
        <f>IFERROR(VALUE(VLOOKUP(Z58, 'Config Option - UW'!$B$5:$F$34, 5, FALSE)), 0)</f>
        <v>0</v>
      </c>
      <c r="AB58" s="238"/>
      <c r="AC58" s="242">
        <f>IFERROR(VALUE(VLOOKUP(AB58, 'Config Option - UW'!$B$5:$F$34, 5, FALSE)), 0)</f>
        <v>0</v>
      </c>
      <c r="AD58" s="191"/>
    </row>
    <row r="59" spans="1:30" ht="16">
      <c r="A59" s="140" t="s">
        <v>317</v>
      </c>
      <c r="B59" s="244">
        <v>42</v>
      </c>
      <c r="C59" s="141" t="s">
        <v>318</v>
      </c>
      <c r="D59" s="142" t="s">
        <v>319</v>
      </c>
      <c r="E59" s="142" t="s">
        <v>320</v>
      </c>
      <c r="F59" s="144" t="s">
        <v>137</v>
      </c>
      <c r="G59" s="147" t="s">
        <v>81</v>
      </c>
      <c r="H59" s="145" t="s">
        <v>83</v>
      </c>
      <c r="I59" s="144" t="s">
        <v>138</v>
      </c>
      <c r="J59" s="142" t="s">
        <v>195</v>
      </c>
      <c r="K59" s="141" t="s">
        <v>321</v>
      </c>
      <c r="L59" s="142"/>
      <c r="M59" s="148"/>
      <c r="N59" s="167"/>
      <c r="O59" s="149" t="s">
        <v>141</v>
      </c>
      <c r="P59" s="150" t="s">
        <v>142</v>
      </c>
      <c r="Q59" s="151"/>
      <c r="R59" s="247" t="s">
        <v>64</v>
      </c>
      <c r="S59" s="126">
        <f>IF(R59="", "", IFERROR(VLOOKUP(R59, 'Config Option - UW'!$A$38:$B$42, 2, FALSE), "") + W59 + Y59 + AA59)</f>
        <v>89.65100000000001</v>
      </c>
      <c r="T59" s="128">
        <f>IFERROR(VLOOKUP(R59, 'Config Option - UW'!$A$38:$D$42, 3, FALSE), "")</f>
        <v>1.8749999999999999E-2</v>
      </c>
      <c r="U59" s="124">
        <f>IFERROR(VLOOKUP(R59, 'Config Option - UW'!$A$38:$D$42, 4, FALSE), "")</f>
        <v>4.7600000000000003E-2</v>
      </c>
      <c r="V59" s="233" t="s">
        <v>197</v>
      </c>
      <c r="W59" s="241">
        <f>IFERROR(VALUE(VLOOKUP(V59, 'Config Option - UW'!$B$5:$F$34, 5, FALSE)), 0)</f>
        <v>10.311</v>
      </c>
      <c r="X59" s="233" t="s">
        <v>235</v>
      </c>
      <c r="Y59" s="241">
        <f>IFERROR(VALUE(VLOOKUP(X59, 'Config Option - UW'!$B$5:$F$34, 5, FALSE)), 0)</f>
        <v>4.34</v>
      </c>
      <c r="Z59" s="233"/>
      <c r="AA59" s="242">
        <f>IFERROR(VALUE(VLOOKUP(Z59, 'Config Option - UW'!$B$5:$F$34, 5, FALSE)), 0)</f>
        <v>0</v>
      </c>
      <c r="AB59" s="236"/>
      <c r="AC59" s="242">
        <f>IFERROR(VALUE(VLOOKUP(AB59, 'Config Option - UW'!$B$5:$F$34, 5, FALSE)), 0)</f>
        <v>0</v>
      </c>
      <c r="AD59" s="191"/>
    </row>
    <row r="60" spans="1:30" ht="17">
      <c r="A60" s="140" t="s">
        <v>322</v>
      </c>
      <c r="B60" s="244">
        <v>43</v>
      </c>
      <c r="C60" s="152" t="s">
        <v>323</v>
      </c>
      <c r="D60" s="147" t="s">
        <v>319</v>
      </c>
      <c r="E60" s="153" t="s">
        <v>324</v>
      </c>
      <c r="F60" s="144" t="s">
        <v>137</v>
      </c>
      <c r="G60" s="147" t="s">
        <v>81</v>
      </c>
      <c r="H60" s="145" t="s">
        <v>83</v>
      </c>
      <c r="I60" s="144" t="s">
        <v>138</v>
      </c>
      <c r="J60" s="147" t="s">
        <v>325</v>
      </c>
      <c r="K60" s="152" t="s">
        <v>326</v>
      </c>
      <c r="L60" s="147"/>
      <c r="M60" s="168"/>
      <c r="N60" s="167"/>
      <c r="O60" s="166" t="s">
        <v>214</v>
      </c>
      <c r="P60" s="150" t="s">
        <v>148</v>
      </c>
      <c r="Q60" s="151"/>
      <c r="R60" s="247"/>
      <c r="S60" s="126" t="str">
        <f>IF(R60="", "", IFERROR(VLOOKUP(R60, 'Config Option - UW'!$A$38:$B$42, 2, FALSE), "") + W60 + Y60 + AA60)</f>
        <v/>
      </c>
      <c r="T60" s="128" t="str">
        <f>IFERROR(VLOOKUP(R60, 'Config Option - UW'!$A$38:$D$42, 3, FALSE), "")</f>
        <v/>
      </c>
      <c r="U60" s="124" t="str">
        <f>IFERROR(VLOOKUP(R60, 'Config Option - UW'!$A$38:$D$42, 4, FALSE), "")</f>
        <v/>
      </c>
      <c r="V60" s="233"/>
      <c r="W60" s="241">
        <f>IFERROR(VALUE(VLOOKUP(V60, 'Config Option - UW'!$B$5:$F$34, 5, FALSE)), 0)</f>
        <v>0</v>
      </c>
      <c r="X60" s="233"/>
      <c r="Y60" s="241">
        <f>IFERROR(VALUE(VLOOKUP(X60, 'Config Option - UW'!$B$5:$F$34, 5, FALSE)), 0)</f>
        <v>0</v>
      </c>
      <c r="Z60" s="233"/>
      <c r="AA60" s="242">
        <f>IFERROR(VALUE(VLOOKUP(Z60, 'Config Option - UW'!$B$5:$F$34, 5, FALSE)), 0)</f>
        <v>0</v>
      </c>
      <c r="AB60" s="238"/>
      <c r="AC60" s="242">
        <f>IFERROR(VALUE(VLOOKUP(AB60, 'Config Option - UW'!$B$5:$F$34, 5, FALSE)), 0)</f>
        <v>0</v>
      </c>
      <c r="AD60" s="191" t="s">
        <v>327</v>
      </c>
    </row>
    <row r="61" spans="1:30" ht="17">
      <c r="A61" s="140" t="s">
        <v>328</v>
      </c>
      <c r="B61" s="244">
        <v>44</v>
      </c>
      <c r="C61" s="152" t="s">
        <v>220</v>
      </c>
      <c r="D61" s="147" t="s">
        <v>319</v>
      </c>
      <c r="E61" s="153" t="s">
        <v>329</v>
      </c>
      <c r="F61" s="144" t="s">
        <v>137</v>
      </c>
      <c r="G61" s="147" t="s">
        <v>81</v>
      </c>
      <c r="H61" s="145" t="s">
        <v>83</v>
      </c>
      <c r="I61" s="144" t="s">
        <v>138</v>
      </c>
      <c r="J61" s="147" t="s">
        <v>184</v>
      </c>
      <c r="K61" s="152" t="s">
        <v>330</v>
      </c>
      <c r="L61" s="142"/>
      <c r="M61" s="148"/>
      <c r="N61" s="167"/>
      <c r="O61" s="149" t="s">
        <v>141</v>
      </c>
      <c r="P61" s="150" t="s">
        <v>157</v>
      </c>
      <c r="Q61" s="151"/>
      <c r="R61" s="247" t="s">
        <v>49</v>
      </c>
      <c r="S61" s="126">
        <f>IF(R61="", "", IFERROR(VLOOKUP(R61, 'Config Option - UW'!$A$38:$B$42, 2, FALSE), "") + W61 + Y61 + AA61)</f>
        <v>44.334000000000003</v>
      </c>
      <c r="T61" s="128">
        <f>IFERROR(VLOOKUP(R61, 'Config Option - UW'!$A$38:$D$42, 3, FALSE), "")</f>
        <v>1.8749999999999999E-2</v>
      </c>
      <c r="U61" s="124">
        <f>IFERROR(VLOOKUP(R61, 'Config Option - UW'!$A$38:$D$42, 4, FALSE), "")</f>
        <v>4.7600000000000003E-2</v>
      </c>
      <c r="V61" s="233" t="s">
        <v>166</v>
      </c>
      <c r="W61" s="241">
        <f>IFERROR(VALUE(VLOOKUP(V61, 'Config Option - UW'!$B$5:$F$34, 5, FALSE)), 0)</f>
        <v>3.0659999999999998</v>
      </c>
      <c r="X61" s="233" t="s">
        <v>201</v>
      </c>
      <c r="Y61" s="241">
        <f>IFERROR(VALUE(VLOOKUP(X61, 'Config Option - UW'!$B$5:$F$34, 5, FALSE)), 0)</f>
        <v>2.2680000000000002</v>
      </c>
      <c r="Z61" s="236"/>
      <c r="AA61" s="242">
        <f>IFERROR(VALUE(VLOOKUP(Z61, 'Config Option - UW'!$B$5:$F$34, 5, FALSE)), 0)</f>
        <v>0</v>
      </c>
      <c r="AB61" s="233"/>
      <c r="AC61" s="242">
        <f>IFERROR(VALUE(VLOOKUP(AB61, 'Config Option - UW'!$B$5:$F$34, 5, FALSE)), 0)</f>
        <v>0</v>
      </c>
      <c r="AD61" s="191"/>
    </row>
    <row r="62" spans="1:30" ht="17">
      <c r="A62" s="140" t="s">
        <v>331</v>
      </c>
      <c r="B62" s="244">
        <v>45</v>
      </c>
      <c r="C62" s="152" t="s">
        <v>220</v>
      </c>
      <c r="D62" s="147" t="s">
        <v>319</v>
      </c>
      <c r="E62" s="153" t="s">
        <v>332</v>
      </c>
      <c r="F62" s="144" t="s">
        <v>137</v>
      </c>
      <c r="G62" s="147" t="s">
        <v>81</v>
      </c>
      <c r="H62" s="145" t="s">
        <v>83</v>
      </c>
      <c r="I62" s="144" t="s">
        <v>138</v>
      </c>
      <c r="J62" s="147" t="s">
        <v>195</v>
      </c>
      <c r="K62" s="152" t="s">
        <v>333</v>
      </c>
      <c r="L62" s="142"/>
      <c r="M62" s="148"/>
      <c r="N62" s="167"/>
      <c r="O62" s="149" t="s">
        <v>141</v>
      </c>
      <c r="P62" s="150" t="s">
        <v>157</v>
      </c>
      <c r="Q62" s="151"/>
      <c r="R62" s="247" t="s">
        <v>64</v>
      </c>
      <c r="S62" s="126">
        <f>IF(R62="", "", IFERROR(VLOOKUP(R62, 'Config Option - UW'!$A$38:$B$42, 2, FALSE), "") + W62 + Y62 + AA62)</f>
        <v>89.65100000000001</v>
      </c>
      <c r="T62" s="128">
        <f>IFERROR(VLOOKUP(R62, 'Config Option - UW'!$A$38:$D$42, 3, FALSE), "")</f>
        <v>1.8749999999999999E-2</v>
      </c>
      <c r="U62" s="124">
        <f>IFERROR(VLOOKUP(R62, 'Config Option - UW'!$A$38:$D$42, 4, FALSE), "")</f>
        <v>4.7600000000000003E-2</v>
      </c>
      <c r="V62" s="233" t="s">
        <v>197</v>
      </c>
      <c r="W62" s="241">
        <f>IFERROR(VALUE(VLOOKUP(V62, 'Config Option - UW'!$B$5:$F$34, 5, FALSE)), 0)</f>
        <v>10.311</v>
      </c>
      <c r="X62" s="233" t="s">
        <v>235</v>
      </c>
      <c r="Y62" s="241">
        <f>IFERROR(VALUE(VLOOKUP(X62, 'Config Option - UW'!$B$5:$F$34, 5, FALSE)), 0)</f>
        <v>4.34</v>
      </c>
      <c r="Z62" s="233"/>
      <c r="AA62" s="242">
        <f>IFERROR(VALUE(VLOOKUP(Z62, 'Config Option - UW'!$B$5:$F$34, 5, FALSE)), 0)</f>
        <v>0</v>
      </c>
      <c r="AB62" s="236"/>
      <c r="AC62" s="242">
        <f>IFERROR(VALUE(VLOOKUP(AB62, 'Config Option - UW'!$B$5:$F$34, 5, FALSE)), 0)</f>
        <v>0</v>
      </c>
      <c r="AD62" s="191"/>
    </row>
    <row r="63" spans="1:30" ht="17">
      <c r="A63" s="140" t="s">
        <v>334</v>
      </c>
      <c r="B63" s="244">
        <v>46</v>
      </c>
      <c r="C63" s="152" t="s">
        <v>226</v>
      </c>
      <c r="D63" s="147" t="s">
        <v>319</v>
      </c>
      <c r="E63" s="153" t="s">
        <v>335</v>
      </c>
      <c r="F63" s="144" t="s">
        <v>137</v>
      </c>
      <c r="G63" s="147" t="s">
        <v>81</v>
      </c>
      <c r="H63" s="145" t="s">
        <v>83</v>
      </c>
      <c r="I63" s="144" t="s">
        <v>138</v>
      </c>
      <c r="J63" s="147" t="s">
        <v>325</v>
      </c>
      <c r="K63" s="152" t="s">
        <v>336</v>
      </c>
      <c r="L63" s="147"/>
      <c r="M63" s="168"/>
      <c r="N63" s="167"/>
      <c r="O63" s="166" t="s">
        <v>214</v>
      </c>
      <c r="P63" s="150" t="s">
        <v>148</v>
      </c>
      <c r="Q63" s="151"/>
      <c r="R63" s="247"/>
      <c r="S63" s="126" t="str">
        <f>IF(R63="", "", IFERROR(VLOOKUP(R63, 'Config Option - UW'!$A$38:$B$42, 2, FALSE), "") + W63 + Y63 + AA63)</f>
        <v/>
      </c>
      <c r="T63" s="128" t="str">
        <f>IFERROR(VLOOKUP(R63, 'Config Option - UW'!$A$38:$D$42, 3, FALSE), "")</f>
        <v/>
      </c>
      <c r="U63" s="124" t="str">
        <f>IFERROR(VLOOKUP(R63, 'Config Option - UW'!$A$38:$D$42, 4, FALSE), "")</f>
        <v/>
      </c>
      <c r="V63" s="233"/>
      <c r="W63" s="241">
        <f>IFERROR(VALUE(VLOOKUP(V63, 'Config Option - UW'!$B$5:$F$34, 5, FALSE)), 0)</f>
        <v>0</v>
      </c>
      <c r="X63" s="233"/>
      <c r="Y63" s="241">
        <f>IFERROR(VALUE(VLOOKUP(X63, 'Config Option - UW'!$B$5:$F$34, 5, FALSE)), 0)</f>
        <v>0</v>
      </c>
      <c r="Z63" s="233"/>
      <c r="AA63" s="242">
        <f>IFERROR(VALUE(VLOOKUP(Z63, 'Config Option - UW'!$B$5:$F$34, 5, FALSE)), 0)</f>
        <v>0</v>
      </c>
      <c r="AB63" s="238"/>
      <c r="AC63" s="242">
        <f>IFERROR(VALUE(VLOOKUP(AB63, 'Config Option - UW'!$B$5:$F$34, 5, FALSE)), 0)</f>
        <v>0</v>
      </c>
      <c r="AD63" s="191" t="s">
        <v>327</v>
      </c>
    </row>
    <row r="64" spans="1:30" ht="17">
      <c r="A64" s="140" t="s">
        <v>337</v>
      </c>
      <c r="B64" s="244">
        <v>47</v>
      </c>
      <c r="C64" s="152" t="s">
        <v>338</v>
      </c>
      <c r="D64" s="147" t="s">
        <v>319</v>
      </c>
      <c r="E64" s="153" t="s">
        <v>339</v>
      </c>
      <c r="F64" s="144" t="s">
        <v>137</v>
      </c>
      <c r="G64" s="147" t="s">
        <v>81</v>
      </c>
      <c r="H64" s="145" t="s">
        <v>83</v>
      </c>
      <c r="I64" s="144" t="s">
        <v>138</v>
      </c>
      <c r="J64" s="147" t="s">
        <v>146</v>
      </c>
      <c r="K64" s="152" t="s">
        <v>340</v>
      </c>
      <c r="L64" s="147"/>
      <c r="M64" s="168"/>
      <c r="N64" s="167"/>
      <c r="O64" s="149" t="s">
        <v>141</v>
      </c>
      <c r="P64" s="150" t="s">
        <v>157</v>
      </c>
      <c r="Q64" s="151"/>
      <c r="R64" s="247" t="s">
        <v>21</v>
      </c>
      <c r="S64" s="126">
        <f>IF(R64="", "", IFERROR(VLOOKUP(R64, 'Config Option - UW'!$A$38:$B$42, 2, FALSE), "") + W64 + Y64 + AA64)</f>
        <v>34.4255</v>
      </c>
      <c r="T64" s="128">
        <f>IFERROR(VLOOKUP(R64, 'Config Option - UW'!$A$38:$D$42, 3, FALSE), "")</f>
        <v>1.8749999999999999E-2</v>
      </c>
      <c r="U64" s="124">
        <f>IFERROR(VLOOKUP(R64, 'Config Option - UW'!$A$38:$D$42, 4, FALSE), "")</f>
        <v>0</v>
      </c>
      <c r="V64" s="233" t="s">
        <v>153</v>
      </c>
      <c r="W64" s="241">
        <f>IFERROR(VALUE(VLOOKUP(V64, 'Config Option - UW'!$B$5:$F$34, 5, FALSE)), 0)</f>
        <v>2.4255</v>
      </c>
      <c r="X64" s="236"/>
      <c r="Y64" s="241">
        <f>IFERROR(VALUE(VLOOKUP(X64, 'Config Option - UW'!$B$5:$F$34, 5, FALSE)), 0)</f>
        <v>0</v>
      </c>
      <c r="Z64" s="233"/>
      <c r="AA64" s="242">
        <f>IFERROR(VALUE(VLOOKUP(Z64, 'Config Option - UW'!$B$5:$F$34, 5, FALSE)), 0)</f>
        <v>0</v>
      </c>
      <c r="AB64" s="233"/>
      <c r="AC64" s="242">
        <f>IFERROR(VALUE(VLOOKUP(AB64, 'Config Option - UW'!$B$5:$F$34, 5, FALSE)), 0)</f>
        <v>0</v>
      </c>
      <c r="AD64" s="191"/>
    </row>
    <row r="65" spans="1:30" ht="16">
      <c r="A65" s="140" t="s">
        <v>341</v>
      </c>
      <c r="B65" s="244">
        <v>48</v>
      </c>
      <c r="C65" s="141" t="s">
        <v>342</v>
      </c>
      <c r="D65" s="142" t="s">
        <v>319</v>
      </c>
      <c r="E65" s="142" t="s">
        <v>343</v>
      </c>
      <c r="F65" s="144" t="s">
        <v>137</v>
      </c>
      <c r="G65" s="147" t="s">
        <v>81</v>
      </c>
      <c r="H65" s="145" t="s">
        <v>83</v>
      </c>
      <c r="I65" s="144" t="s">
        <v>138</v>
      </c>
      <c r="J65" s="142" t="s">
        <v>139</v>
      </c>
      <c r="K65" s="141" t="s">
        <v>344</v>
      </c>
      <c r="L65" s="171"/>
      <c r="M65" s="168"/>
      <c r="N65" s="167"/>
      <c r="O65" s="149" t="s">
        <v>141</v>
      </c>
      <c r="P65" s="150" t="s">
        <v>142</v>
      </c>
      <c r="Q65" s="151"/>
      <c r="R65" s="247" t="s">
        <v>53</v>
      </c>
      <c r="S65" s="126">
        <f>IF(R65="", "", IFERROR(VLOOKUP(R65, 'Config Option - UW'!$A$38:$B$42, 2, FALSE), "") + W65 + Y65 + AA65)</f>
        <v>65</v>
      </c>
      <c r="T65" s="128">
        <f>IFERROR(VLOOKUP(R65, 'Config Option - UW'!$A$38:$D$42, 3, FALSE), "")</f>
        <v>1.8749999999999999E-2</v>
      </c>
      <c r="U65" s="124">
        <f>IFERROR(VLOOKUP(R65, 'Config Option - UW'!$A$38:$D$42, 4, FALSE), "")</f>
        <v>4.7600000000000003E-2</v>
      </c>
      <c r="V65" s="233"/>
      <c r="W65" s="241">
        <f>IFERROR(VALUE(VLOOKUP(V65, 'Config Option - UW'!$B$5:$F$34, 5, FALSE)), 0)</f>
        <v>0</v>
      </c>
      <c r="X65" s="233"/>
      <c r="Y65" s="241">
        <f>IFERROR(VALUE(VLOOKUP(X65, 'Config Option - UW'!$B$5:$F$34, 5, FALSE)), 0)</f>
        <v>0</v>
      </c>
      <c r="Z65" s="233"/>
      <c r="AA65" s="242">
        <f>IFERROR(VALUE(VLOOKUP(Z65, 'Config Option - UW'!$B$5:$F$34, 5, FALSE)), 0)</f>
        <v>0</v>
      </c>
      <c r="AB65" s="238"/>
      <c r="AC65" s="242">
        <f>IFERROR(VALUE(VLOOKUP(AB65, 'Config Option - UW'!$B$5:$F$34, 5, FALSE)), 0)</f>
        <v>0</v>
      </c>
      <c r="AD65" s="191"/>
    </row>
    <row r="66" spans="1:30" ht="16">
      <c r="A66" s="140" t="s">
        <v>345</v>
      </c>
      <c r="B66" s="244">
        <v>49</v>
      </c>
      <c r="C66" s="141" t="s">
        <v>342</v>
      </c>
      <c r="D66" s="142" t="s">
        <v>319</v>
      </c>
      <c r="E66" s="142" t="s">
        <v>343</v>
      </c>
      <c r="F66" s="144" t="s">
        <v>137</v>
      </c>
      <c r="G66" s="147" t="s">
        <v>81</v>
      </c>
      <c r="H66" s="145" t="s">
        <v>83</v>
      </c>
      <c r="I66" s="144" t="s">
        <v>138</v>
      </c>
      <c r="J66" s="142" t="s">
        <v>346</v>
      </c>
      <c r="K66" s="141" t="s">
        <v>347</v>
      </c>
      <c r="L66" s="147"/>
      <c r="M66" s="168"/>
      <c r="N66" s="144"/>
      <c r="O66" s="172" t="s">
        <v>276</v>
      </c>
      <c r="P66" s="150" t="s">
        <v>142</v>
      </c>
      <c r="Q66" s="151"/>
      <c r="R66" s="247"/>
      <c r="S66" s="126" t="str">
        <f>IF(R66="", "", IFERROR(VLOOKUP(R66, 'Config Option - UW'!$A$38:$B$42, 2, FALSE), "") + W66 + Y66 + AA66)</f>
        <v/>
      </c>
      <c r="T66" s="128" t="str">
        <f>IFERROR(VLOOKUP(R66, 'Config Option - UW'!$A$38:$D$42, 3, FALSE), "")</f>
        <v/>
      </c>
      <c r="U66" s="124" t="str">
        <f>IFERROR(VLOOKUP(R66, 'Config Option - UW'!$A$38:$D$42, 4, FALSE), "")</f>
        <v/>
      </c>
      <c r="V66" s="233"/>
      <c r="W66" s="241">
        <f>IFERROR(VALUE(VLOOKUP(V66, 'Config Option - UW'!$B$5:$F$34, 5, FALSE)), 0)</f>
        <v>0</v>
      </c>
      <c r="X66" s="233"/>
      <c r="Y66" s="241">
        <f>IFERROR(VALUE(VLOOKUP(X66, 'Config Option - UW'!$B$5:$F$34, 5, FALSE)), 0)</f>
        <v>0</v>
      </c>
      <c r="Z66" s="233"/>
      <c r="AA66" s="242">
        <f>IFERROR(VALUE(VLOOKUP(Z66, 'Config Option - UW'!$B$5:$F$34, 5, FALSE)), 0)</f>
        <v>0</v>
      </c>
      <c r="AB66" s="238"/>
      <c r="AC66" s="242">
        <f>IFERROR(VALUE(VLOOKUP(AB66, 'Config Option - UW'!$B$5:$F$34, 5, FALSE)), 0)</f>
        <v>0</v>
      </c>
      <c r="AD66" s="191"/>
    </row>
    <row r="67" spans="1:30" ht="17">
      <c r="A67" s="140" t="s">
        <v>348</v>
      </c>
      <c r="B67" s="244">
        <v>50</v>
      </c>
      <c r="C67" s="152" t="s">
        <v>349</v>
      </c>
      <c r="D67" s="147" t="s">
        <v>319</v>
      </c>
      <c r="E67" s="153" t="s">
        <v>350</v>
      </c>
      <c r="F67" s="144" t="s">
        <v>137</v>
      </c>
      <c r="G67" s="147" t="s">
        <v>81</v>
      </c>
      <c r="H67" s="145" t="s">
        <v>83</v>
      </c>
      <c r="I67" s="144" t="s">
        <v>138</v>
      </c>
      <c r="J67" s="147" t="s">
        <v>351</v>
      </c>
      <c r="K67" s="152" t="s">
        <v>352</v>
      </c>
      <c r="L67" s="147"/>
      <c r="M67" s="168"/>
      <c r="N67" s="144"/>
      <c r="O67" s="166" t="s">
        <v>214</v>
      </c>
      <c r="P67" s="150" t="s">
        <v>148</v>
      </c>
      <c r="Q67" s="151"/>
      <c r="R67" s="247"/>
      <c r="S67" s="126" t="str">
        <f>IF(R67="", "", IFERROR(VLOOKUP(R67, 'Config Option - UW'!$A$38:$B$42, 2, FALSE), "") + W67 + Y67 + AA67)</f>
        <v/>
      </c>
      <c r="T67" s="128" t="str">
        <f>IFERROR(VLOOKUP(R67, 'Config Option - UW'!$A$38:$D$42, 3, FALSE), "")</f>
        <v/>
      </c>
      <c r="U67" s="124" t="str">
        <f>IFERROR(VLOOKUP(R67, 'Config Option - UW'!$A$38:$D$42, 4, FALSE), "")</f>
        <v/>
      </c>
      <c r="V67" s="233"/>
      <c r="W67" s="241">
        <f>IFERROR(VALUE(VLOOKUP(V67, 'Config Option - UW'!$B$5:$F$34, 5, FALSE)), 0)</f>
        <v>0</v>
      </c>
      <c r="X67" s="233"/>
      <c r="Y67" s="241">
        <f>IFERROR(VALUE(VLOOKUP(X67, 'Config Option - UW'!$B$5:$F$34, 5, FALSE)), 0)</f>
        <v>0</v>
      </c>
      <c r="Z67" s="233"/>
      <c r="AA67" s="242">
        <f>IFERROR(VALUE(VLOOKUP(Z67, 'Config Option - UW'!$B$5:$F$34, 5, FALSE)), 0)</f>
        <v>0</v>
      </c>
      <c r="AB67" s="238"/>
      <c r="AC67" s="242">
        <f>IFERROR(VALUE(VLOOKUP(AB67, 'Config Option - UW'!$B$5:$F$34, 5, FALSE)), 0)</f>
        <v>0</v>
      </c>
      <c r="AD67" s="191" t="s">
        <v>327</v>
      </c>
    </row>
    <row r="68" spans="1:30" ht="17">
      <c r="A68" s="140" t="s">
        <v>353</v>
      </c>
      <c r="B68" s="244">
        <v>51</v>
      </c>
      <c r="C68" s="152" t="s">
        <v>354</v>
      </c>
      <c r="D68" s="147" t="s">
        <v>319</v>
      </c>
      <c r="E68" s="153" t="s">
        <v>355</v>
      </c>
      <c r="F68" s="144" t="s">
        <v>137</v>
      </c>
      <c r="G68" s="147" t="s">
        <v>81</v>
      </c>
      <c r="H68" s="145" t="s">
        <v>83</v>
      </c>
      <c r="I68" s="144" t="s">
        <v>138</v>
      </c>
      <c r="J68" s="147" t="s">
        <v>325</v>
      </c>
      <c r="K68" s="152" t="s">
        <v>356</v>
      </c>
      <c r="L68" s="147"/>
      <c r="M68" s="168"/>
      <c r="N68" s="144"/>
      <c r="O68" s="166" t="s">
        <v>214</v>
      </c>
      <c r="P68" s="150" t="s">
        <v>148</v>
      </c>
      <c r="Q68" s="151"/>
      <c r="R68" s="247"/>
      <c r="S68" s="126" t="str">
        <f>IF(R68="", "", IFERROR(VLOOKUP(R68, 'Config Option - UW'!$A$38:$B$42, 2, FALSE), "") + W68 + Y68 + AA68)</f>
        <v/>
      </c>
      <c r="T68" s="128" t="str">
        <f>IFERROR(VLOOKUP(R68, 'Config Option - UW'!$A$38:$D$42, 3, FALSE), "")</f>
        <v/>
      </c>
      <c r="U68" s="124" t="str">
        <f>IFERROR(VLOOKUP(R68, 'Config Option - UW'!$A$38:$D$42, 4, FALSE), "")</f>
        <v/>
      </c>
      <c r="V68" s="233"/>
      <c r="W68" s="241">
        <f>IFERROR(VALUE(VLOOKUP(V68, 'Config Option - UW'!$B$5:$F$34, 5, FALSE)), 0)</f>
        <v>0</v>
      </c>
      <c r="X68" s="233"/>
      <c r="Y68" s="241">
        <f>IFERROR(VALUE(VLOOKUP(X68, 'Config Option - UW'!$B$5:$F$34, 5, FALSE)), 0)</f>
        <v>0</v>
      </c>
      <c r="Z68" s="233"/>
      <c r="AA68" s="242">
        <f>IFERROR(VALUE(VLOOKUP(Z68, 'Config Option - UW'!$B$5:$F$34, 5, FALSE)), 0)</f>
        <v>0</v>
      </c>
      <c r="AB68" s="238"/>
      <c r="AC68" s="242">
        <f>IFERROR(VALUE(VLOOKUP(AB68, 'Config Option - UW'!$B$5:$F$34, 5, FALSE)), 0)</f>
        <v>0</v>
      </c>
      <c r="AD68" s="191" t="s">
        <v>327</v>
      </c>
    </row>
    <row r="69" spans="1:30" ht="17">
      <c r="A69" s="140" t="s">
        <v>357</v>
      </c>
      <c r="B69" s="244">
        <v>52</v>
      </c>
      <c r="C69" s="152" t="s">
        <v>358</v>
      </c>
      <c r="D69" s="147" t="s">
        <v>319</v>
      </c>
      <c r="E69" s="153" t="s">
        <v>359</v>
      </c>
      <c r="F69" s="144" t="s">
        <v>137</v>
      </c>
      <c r="G69" s="147" t="s">
        <v>81</v>
      </c>
      <c r="H69" s="145" t="s">
        <v>83</v>
      </c>
      <c r="I69" s="144" t="s">
        <v>138</v>
      </c>
      <c r="J69" s="147" t="s">
        <v>360</v>
      </c>
      <c r="K69" s="152" t="s">
        <v>361</v>
      </c>
      <c r="L69" s="147"/>
      <c r="M69" s="168"/>
      <c r="N69" s="144"/>
      <c r="O69" s="166" t="s">
        <v>214</v>
      </c>
      <c r="P69" s="150" t="s">
        <v>148</v>
      </c>
      <c r="Q69" s="151"/>
      <c r="R69" s="247"/>
      <c r="S69" s="126" t="str">
        <f>IF(R69="", "", IFERROR(VLOOKUP(R69, 'Config Option - UW'!$A$38:$B$42, 2, FALSE), "") + W69 + Y69 + AA69)</f>
        <v/>
      </c>
      <c r="T69" s="128" t="str">
        <f>IFERROR(VLOOKUP(R69, 'Config Option - UW'!$A$38:$D$42, 3, FALSE), "")</f>
        <v/>
      </c>
      <c r="U69" s="124" t="str">
        <f>IFERROR(VLOOKUP(R69, 'Config Option - UW'!$A$38:$D$42, 4, FALSE), "")</f>
        <v/>
      </c>
      <c r="V69" s="233"/>
      <c r="W69" s="241">
        <f>IFERROR(VALUE(VLOOKUP(V69, 'Config Option - UW'!$B$5:$F$34, 5, FALSE)), 0)</f>
        <v>0</v>
      </c>
      <c r="X69" s="233"/>
      <c r="Y69" s="241">
        <f>IFERROR(VALUE(VLOOKUP(X69, 'Config Option - UW'!$B$5:$F$34, 5, FALSE)), 0)</f>
        <v>0</v>
      </c>
      <c r="Z69" s="233"/>
      <c r="AA69" s="242">
        <f>IFERROR(VALUE(VLOOKUP(Z69, 'Config Option - UW'!$B$5:$F$34, 5, FALSE)), 0)</f>
        <v>0</v>
      </c>
      <c r="AB69" s="238"/>
      <c r="AC69" s="242">
        <f>IFERROR(VALUE(VLOOKUP(AB69, 'Config Option - UW'!$B$5:$F$34, 5, FALSE)), 0)</f>
        <v>0</v>
      </c>
      <c r="AD69" s="191" t="s">
        <v>327</v>
      </c>
    </row>
    <row r="70" spans="1:30" ht="17">
      <c r="A70" s="140" t="s">
        <v>362</v>
      </c>
      <c r="B70" s="244">
        <v>53</v>
      </c>
      <c r="C70" s="152" t="s">
        <v>363</v>
      </c>
      <c r="D70" s="147" t="s">
        <v>319</v>
      </c>
      <c r="E70" s="153" t="s">
        <v>364</v>
      </c>
      <c r="F70" s="144" t="s">
        <v>137</v>
      </c>
      <c r="G70" s="147" t="s">
        <v>81</v>
      </c>
      <c r="H70" s="145" t="s">
        <v>83</v>
      </c>
      <c r="I70" s="144" t="s">
        <v>138</v>
      </c>
      <c r="J70" s="147" t="s">
        <v>238</v>
      </c>
      <c r="K70" s="152" t="s">
        <v>365</v>
      </c>
      <c r="L70" s="147"/>
      <c r="M70" s="168"/>
      <c r="N70" s="144"/>
      <c r="O70" s="166" t="s">
        <v>214</v>
      </c>
      <c r="P70" s="150" t="s">
        <v>148</v>
      </c>
      <c r="Q70" s="151"/>
      <c r="R70" s="247"/>
      <c r="S70" s="126" t="str">
        <f>IF(R70="", "", IFERROR(VLOOKUP(R70, 'Config Option - UW'!$A$38:$B$42, 2, FALSE), "") + W70 + Y70 + AA70)</f>
        <v/>
      </c>
      <c r="T70" s="128" t="str">
        <f>IFERROR(VLOOKUP(R70, 'Config Option - UW'!$A$38:$D$42, 3, FALSE), "")</f>
        <v/>
      </c>
      <c r="U70" s="124" t="str">
        <f>IFERROR(VLOOKUP(R70, 'Config Option - UW'!$A$38:$D$42, 4, FALSE), "")</f>
        <v/>
      </c>
      <c r="V70" s="233"/>
      <c r="W70" s="241">
        <f>IFERROR(VALUE(VLOOKUP(V70, 'Config Option - UW'!$B$5:$F$34, 5, FALSE)), 0)</f>
        <v>0</v>
      </c>
      <c r="X70" s="233"/>
      <c r="Y70" s="241">
        <f>IFERROR(VALUE(VLOOKUP(X70, 'Config Option - UW'!$B$5:$F$34, 5, FALSE)), 0)</f>
        <v>0</v>
      </c>
      <c r="Z70" s="233"/>
      <c r="AA70" s="242">
        <f>IFERROR(VALUE(VLOOKUP(Z70, 'Config Option - UW'!$B$5:$F$34, 5, FALSE)), 0)</f>
        <v>0</v>
      </c>
      <c r="AB70" s="238"/>
      <c r="AC70" s="242">
        <f>IFERROR(VALUE(VLOOKUP(AB70, 'Config Option - UW'!$B$5:$F$34, 5, FALSE)), 0)</f>
        <v>0</v>
      </c>
      <c r="AD70" s="191" t="s">
        <v>327</v>
      </c>
    </row>
    <row r="71" spans="1:30" ht="17">
      <c r="A71" s="140" t="s">
        <v>366</v>
      </c>
      <c r="B71" s="244">
        <v>54</v>
      </c>
      <c r="C71" s="141" t="s">
        <v>367</v>
      </c>
      <c r="D71" s="142" t="s">
        <v>368</v>
      </c>
      <c r="E71" s="143" t="s">
        <v>369</v>
      </c>
      <c r="F71" s="144" t="s">
        <v>137</v>
      </c>
      <c r="G71" s="147" t="s">
        <v>81</v>
      </c>
      <c r="H71" s="145" t="s">
        <v>83</v>
      </c>
      <c r="I71" s="144" t="s">
        <v>138</v>
      </c>
      <c r="J71" s="142" t="s">
        <v>280</v>
      </c>
      <c r="K71" s="141" t="s">
        <v>370</v>
      </c>
      <c r="L71" s="142"/>
      <c r="M71" s="148"/>
      <c r="N71" s="167"/>
      <c r="O71" s="149" t="s">
        <v>141</v>
      </c>
      <c r="P71" s="150" t="s">
        <v>142</v>
      </c>
      <c r="Q71" s="151"/>
      <c r="R71" s="247" t="s">
        <v>25</v>
      </c>
      <c r="S71" s="126">
        <f>IF(R71="", "", IFERROR(VLOOKUP(R71, 'Config Option - UW'!$A$38:$B$42, 2, FALSE), "") + W71 + Y71 + AA71)</f>
        <v>84.241500000000002</v>
      </c>
      <c r="T71" s="128">
        <f>IFERROR(VLOOKUP(R71, 'Config Option - UW'!$A$38:$D$42, 3, FALSE), "")</f>
        <v>1.8749999999999999E-2</v>
      </c>
      <c r="U71" s="124">
        <f>IFERROR(VLOOKUP(R71, 'Config Option - UW'!$A$38:$D$42, 4, FALSE), "")</f>
        <v>0</v>
      </c>
      <c r="V71" s="233" t="s">
        <v>282</v>
      </c>
      <c r="W71" s="241">
        <f>IFERROR(VALUE(VLOOKUP(V71, 'Config Option - UW'!$B$5:$F$34, 5, FALSE)), 0)</f>
        <v>9.9015000000000004</v>
      </c>
      <c r="X71" s="233" t="s">
        <v>235</v>
      </c>
      <c r="Y71" s="241">
        <f>IFERROR(VALUE(VLOOKUP(X71, 'Config Option - UW'!$B$5:$F$34, 5, FALSE)), 0)</f>
        <v>4.34</v>
      </c>
      <c r="Z71" s="233"/>
      <c r="AA71" s="242">
        <f>IFERROR(VALUE(VLOOKUP(Z71, 'Config Option - UW'!$B$5:$F$34, 5, FALSE)), 0)</f>
        <v>0</v>
      </c>
      <c r="AB71" s="236"/>
      <c r="AC71" s="242">
        <f>IFERROR(VALUE(VLOOKUP(AB71, 'Config Option - UW'!$B$5:$F$34, 5, FALSE)), 0)</f>
        <v>0</v>
      </c>
      <c r="AD71" s="191"/>
    </row>
    <row r="72" spans="1:30" ht="17">
      <c r="A72" s="140" t="s">
        <v>371</v>
      </c>
      <c r="B72" s="244">
        <v>55</v>
      </c>
      <c r="C72" s="141" t="s">
        <v>367</v>
      </c>
      <c r="D72" s="142" t="s">
        <v>368</v>
      </c>
      <c r="E72" s="143" t="s">
        <v>369</v>
      </c>
      <c r="F72" s="144" t="s">
        <v>137</v>
      </c>
      <c r="G72" s="147" t="s">
        <v>81</v>
      </c>
      <c r="H72" s="145" t="s">
        <v>83</v>
      </c>
      <c r="I72" s="144" t="s">
        <v>138</v>
      </c>
      <c r="J72" s="142" t="s">
        <v>151</v>
      </c>
      <c r="K72" s="141" t="s">
        <v>372</v>
      </c>
      <c r="L72" s="142"/>
      <c r="M72" s="148"/>
      <c r="N72" s="144"/>
      <c r="O72" s="166" t="s">
        <v>171</v>
      </c>
      <c r="P72" s="150" t="s">
        <v>142</v>
      </c>
      <c r="Q72" s="151"/>
      <c r="R72" s="249"/>
      <c r="S72" s="126" t="str">
        <f>IF(R72="", "", IFERROR(VLOOKUP(R72, 'Config Option - UW'!$A$38:$B$42, 2, FALSE), "") + W72 + Y72 + AA72)</f>
        <v/>
      </c>
      <c r="T72" s="128" t="str">
        <f>IFERROR(VLOOKUP(AD72, 'Config Option - UW'!$A$38:$D$42, 3, FALSE), "")</f>
        <v/>
      </c>
      <c r="U72" s="124" t="str">
        <f>IFERROR(VLOOKUP(AD72, 'Config Option - UW'!$A$38:$D$42, 4, FALSE), "")</f>
        <v/>
      </c>
      <c r="V72" s="233"/>
      <c r="W72" s="241">
        <f>IFERROR(VALUE(VLOOKUP(V72, 'Config Option - UW'!$B$5:$F$34, 5, FALSE)), 0)</f>
        <v>0</v>
      </c>
      <c r="X72" s="233"/>
      <c r="Y72" s="241">
        <f>IFERROR(VALUE(VLOOKUP(X72, 'Config Option - UW'!$B$5:$F$34, 5, FALSE)), 0)</f>
        <v>0</v>
      </c>
      <c r="Z72" s="233"/>
      <c r="AA72" s="242">
        <f>IFERROR(VALUE(VLOOKUP(Z72, 'Config Option - UW'!$B$5:$F$34, 5, FALSE)), 0)</f>
        <v>0</v>
      </c>
      <c r="AB72" s="238"/>
      <c r="AC72" s="242">
        <f>IFERROR(VALUE(VLOOKUP(AB72, 'Config Option - UW'!$B$5:$F$34, 5, FALSE)), 0)</f>
        <v>0</v>
      </c>
      <c r="AD72" s="150" t="s">
        <v>373</v>
      </c>
    </row>
    <row r="73" spans="1:30" ht="17">
      <c r="A73" s="140" t="s">
        <v>374</v>
      </c>
      <c r="B73" s="244">
        <v>56</v>
      </c>
      <c r="C73" s="141" t="s">
        <v>375</v>
      </c>
      <c r="D73" s="142" t="s">
        <v>368</v>
      </c>
      <c r="E73" s="143" t="s">
        <v>376</v>
      </c>
      <c r="F73" s="144" t="s">
        <v>137</v>
      </c>
      <c r="G73" s="147" t="s">
        <v>81</v>
      </c>
      <c r="H73" s="145" t="s">
        <v>83</v>
      </c>
      <c r="I73" s="144" t="s">
        <v>138</v>
      </c>
      <c r="J73" s="142" t="s">
        <v>274</v>
      </c>
      <c r="K73" s="141" t="s">
        <v>377</v>
      </c>
      <c r="L73" s="142"/>
      <c r="M73" s="148"/>
      <c r="N73" s="144"/>
      <c r="O73" s="166" t="s">
        <v>214</v>
      </c>
      <c r="P73" s="150" t="s">
        <v>142</v>
      </c>
      <c r="Q73" s="151"/>
      <c r="R73" s="247"/>
      <c r="S73" s="126" t="str">
        <f>IF(R73="", "", IFERROR(VLOOKUP(R73, 'Config Option - UW'!$A$38:$B$42, 2, FALSE), "") + W73 + Y73 + AA73)</f>
        <v/>
      </c>
      <c r="T73" s="128" t="str">
        <f>IFERROR(VLOOKUP(R73, 'Config Option - UW'!$A$38:$D$42, 3, FALSE), "")</f>
        <v/>
      </c>
      <c r="U73" s="124" t="str">
        <f>IFERROR(VLOOKUP(R73, 'Config Option - UW'!$A$38:$D$42, 4, FALSE), "")</f>
        <v/>
      </c>
      <c r="V73" s="233"/>
      <c r="W73" s="241">
        <f>IFERROR(VALUE(VLOOKUP(V73, 'Config Option - UW'!$B$5:$F$34, 5, FALSE)), 0)</f>
        <v>0</v>
      </c>
      <c r="X73" s="233"/>
      <c r="Y73" s="241">
        <f>IFERROR(VALUE(VLOOKUP(X73, 'Config Option - UW'!$B$5:$F$34, 5, FALSE)), 0)</f>
        <v>0</v>
      </c>
      <c r="Z73" s="233"/>
      <c r="AA73" s="242">
        <f>IFERROR(VALUE(VLOOKUP(Z73, 'Config Option - UW'!$B$5:$F$34, 5, FALSE)), 0)</f>
        <v>0</v>
      </c>
      <c r="AB73" s="238"/>
      <c r="AC73" s="242">
        <f>IFERROR(VALUE(VLOOKUP(AB73, 'Config Option - UW'!$B$5:$F$34, 5, FALSE)), 0)</f>
        <v>0</v>
      </c>
      <c r="AD73" s="191"/>
    </row>
    <row r="74" spans="1:30" ht="17">
      <c r="A74" s="140" t="s">
        <v>378</v>
      </c>
      <c r="B74" s="244">
        <v>57</v>
      </c>
      <c r="C74" s="152" t="s">
        <v>379</v>
      </c>
      <c r="D74" s="147" t="s">
        <v>368</v>
      </c>
      <c r="E74" s="153" t="s">
        <v>380</v>
      </c>
      <c r="F74" s="144" t="s">
        <v>137</v>
      </c>
      <c r="G74" s="147" t="s">
        <v>81</v>
      </c>
      <c r="H74" s="145" t="s">
        <v>83</v>
      </c>
      <c r="I74" s="144" t="s">
        <v>138</v>
      </c>
      <c r="J74" s="147" t="s">
        <v>139</v>
      </c>
      <c r="K74" s="152" t="s">
        <v>381</v>
      </c>
      <c r="L74" s="147"/>
      <c r="M74" s="168"/>
      <c r="N74" s="167"/>
      <c r="O74" s="149" t="s">
        <v>141</v>
      </c>
      <c r="P74" s="150" t="s">
        <v>157</v>
      </c>
      <c r="Q74" s="151"/>
      <c r="R74" s="247" t="s">
        <v>53</v>
      </c>
      <c r="S74" s="126">
        <f>IF(R74="", "", IFERROR(VLOOKUP(R74, 'Config Option - UW'!$A$38:$B$42, 2, FALSE), "") + W74 + Y74 + AA74)</f>
        <v>65</v>
      </c>
      <c r="T74" s="128">
        <f>IFERROR(VLOOKUP(R74, 'Config Option - UW'!$A$38:$D$42, 3, FALSE), "")</f>
        <v>1.8749999999999999E-2</v>
      </c>
      <c r="U74" s="124">
        <f>IFERROR(VLOOKUP(R74, 'Config Option - UW'!$A$38:$D$42, 4, FALSE), "")</f>
        <v>4.7600000000000003E-2</v>
      </c>
      <c r="V74" s="233"/>
      <c r="W74" s="241">
        <f>IFERROR(VALUE(VLOOKUP(V74, 'Config Option - UW'!$B$5:$F$34, 5, FALSE)), 0)</f>
        <v>0</v>
      </c>
      <c r="X74" s="233"/>
      <c r="Y74" s="241">
        <f>IFERROR(VALUE(VLOOKUP(X74, 'Config Option - UW'!$B$5:$F$34, 5, FALSE)), 0)</f>
        <v>0</v>
      </c>
      <c r="Z74" s="233"/>
      <c r="AA74" s="242">
        <f>IFERROR(VALUE(VLOOKUP(Z74, 'Config Option - UW'!$B$5:$F$34, 5, FALSE)), 0)</f>
        <v>0</v>
      </c>
      <c r="AB74" s="238"/>
      <c r="AC74" s="242">
        <f>IFERROR(VALUE(VLOOKUP(AB74, 'Config Option - UW'!$B$5:$F$34, 5, FALSE)), 0)</f>
        <v>0</v>
      </c>
      <c r="AD74" s="191"/>
    </row>
    <row r="75" spans="1:30" ht="17">
      <c r="A75" s="140" t="s">
        <v>382</v>
      </c>
      <c r="B75" s="244">
        <v>58</v>
      </c>
      <c r="C75" s="141" t="s">
        <v>383</v>
      </c>
      <c r="D75" s="142" t="s">
        <v>368</v>
      </c>
      <c r="E75" s="173" t="s">
        <v>384</v>
      </c>
      <c r="F75" s="144" t="s">
        <v>137</v>
      </c>
      <c r="G75" s="147" t="s">
        <v>81</v>
      </c>
      <c r="H75" s="145" t="s">
        <v>83</v>
      </c>
      <c r="I75" s="144" t="s">
        <v>138</v>
      </c>
      <c r="J75" s="142" t="s">
        <v>146</v>
      </c>
      <c r="K75" s="141" t="s">
        <v>385</v>
      </c>
      <c r="L75" s="171"/>
      <c r="M75" s="148"/>
      <c r="N75" s="167"/>
      <c r="O75" s="149" t="s">
        <v>141</v>
      </c>
      <c r="P75" s="150" t="s">
        <v>142</v>
      </c>
      <c r="Q75" s="151"/>
      <c r="R75" s="247" t="s">
        <v>21</v>
      </c>
      <c r="S75" s="126">
        <f>IF(R75="", "", IFERROR(VLOOKUP(R75, 'Config Option - UW'!$A$38:$B$42, 2, FALSE), "") + W75 + Y75 + AA75)</f>
        <v>34.4255</v>
      </c>
      <c r="T75" s="128">
        <f>IFERROR(VLOOKUP(R75, 'Config Option - UW'!$A$38:$D$42, 3, FALSE), "")</f>
        <v>1.8749999999999999E-2</v>
      </c>
      <c r="U75" s="124">
        <f>IFERROR(VLOOKUP(R75, 'Config Option - UW'!$A$38:$D$42, 4, FALSE), "")</f>
        <v>0</v>
      </c>
      <c r="V75" s="233" t="s">
        <v>153</v>
      </c>
      <c r="W75" s="241">
        <f>IFERROR(VALUE(VLOOKUP(V75, 'Config Option - UW'!$B$5:$F$34, 5, FALSE)), 0)</f>
        <v>2.4255</v>
      </c>
      <c r="X75" s="236"/>
      <c r="Y75" s="241">
        <f>IFERROR(VALUE(VLOOKUP(X75, 'Config Option - UW'!$B$5:$F$34, 5, FALSE)), 0)</f>
        <v>0</v>
      </c>
      <c r="Z75" s="233"/>
      <c r="AA75" s="242">
        <f>IFERROR(VALUE(VLOOKUP(Z75, 'Config Option - UW'!$B$5:$F$34, 5, FALSE)), 0)</f>
        <v>0</v>
      </c>
      <c r="AB75" s="233"/>
      <c r="AC75" s="242">
        <f>IFERROR(VALUE(VLOOKUP(AB75, 'Config Option - UW'!$B$5:$F$34, 5, FALSE)), 0)</f>
        <v>0</v>
      </c>
      <c r="AD75" s="191"/>
    </row>
    <row r="76" spans="1:30" ht="16">
      <c r="A76" s="140" t="s">
        <v>386</v>
      </c>
      <c r="B76" s="244">
        <v>59</v>
      </c>
      <c r="C76" s="141" t="s">
        <v>387</v>
      </c>
      <c r="D76" s="142" t="s">
        <v>388</v>
      </c>
      <c r="E76" s="142" t="s">
        <v>389</v>
      </c>
      <c r="F76" s="144" t="s">
        <v>137</v>
      </c>
      <c r="G76" s="147" t="s">
        <v>81</v>
      </c>
      <c r="H76" s="145" t="s">
        <v>83</v>
      </c>
      <c r="I76" s="144" t="s">
        <v>138</v>
      </c>
      <c r="J76" s="142" t="s">
        <v>139</v>
      </c>
      <c r="K76" s="141" t="s">
        <v>390</v>
      </c>
      <c r="L76" s="174"/>
      <c r="M76" s="168"/>
      <c r="N76" s="167"/>
      <c r="O76" s="149" t="s">
        <v>141</v>
      </c>
      <c r="P76" s="150" t="s">
        <v>142</v>
      </c>
      <c r="Q76" s="151"/>
      <c r="R76" s="247" t="s">
        <v>53</v>
      </c>
      <c r="S76" s="126">
        <f>IF(R76="", "", IFERROR(VLOOKUP(R76, 'Config Option - UW'!$A$38:$B$42, 2, FALSE), "") + W76 + Y76 + AA76)</f>
        <v>65</v>
      </c>
      <c r="T76" s="128">
        <f>IFERROR(VLOOKUP(R76, 'Config Option - UW'!$A$38:$D$42, 3, FALSE), "")</f>
        <v>1.8749999999999999E-2</v>
      </c>
      <c r="U76" s="124">
        <f>IFERROR(VLOOKUP(R76, 'Config Option - UW'!$A$38:$D$42, 4, FALSE), "")</f>
        <v>4.7600000000000003E-2</v>
      </c>
      <c r="V76" s="233"/>
      <c r="W76" s="241">
        <f>IFERROR(VALUE(VLOOKUP(V76, 'Config Option - UW'!$B$5:$F$34, 5, FALSE)), 0)</f>
        <v>0</v>
      </c>
      <c r="X76" s="233"/>
      <c r="Y76" s="241">
        <f>IFERROR(VALUE(VLOOKUP(X76, 'Config Option - UW'!$B$5:$F$34, 5, FALSE)), 0)</f>
        <v>0</v>
      </c>
      <c r="Z76" s="233"/>
      <c r="AA76" s="242">
        <f>IFERROR(VALUE(VLOOKUP(Z76, 'Config Option - UW'!$B$5:$F$34, 5, FALSE)), 0)</f>
        <v>0</v>
      </c>
      <c r="AB76" s="238"/>
      <c r="AC76" s="242">
        <f>IFERROR(VALUE(VLOOKUP(AB76, 'Config Option - UW'!$B$5:$F$34, 5, FALSE)), 0)</f>
        <v>0</v>
      </c>
      <c r="AD76" s="191"/>
    </row>
    <row r="77" spans="1:30" ht="16">
      <c r="A77" s="140" t="s">
        <v>391</v>
      </c>
      <c r="B77" s="244">
        <v>60</v>
      </c>
      <c r="C77" s="141" t="s">
        <v>387</v>
      </c>
      <c r="D77" s="142" t="s">
        <v>388</v>
      </c>
      <c r="E77" s="142" t="s">
        <v>389</v>
      </c>
      <c r="F77" s="144" t="s">
        <v>137</v>
      </c>
      <c r="G77" s="147" t="s">
        <v>81</v>
      </c>
      <c r="H77" s="145" t="s">
        <v>83</v>
      </c>
      <c r="I77" s="144" t="s">
        <v>138</v>
      </c>
      <c r="J77" s="142" t="s">
        <v>392</v>
      </c>
      <c r="K77" s="141" t="s">
        <v>393</v>
      </c>
      <c r="L77" s="174"/>
      <c r="M77" s="168"/>
      <c r="N77" s="167"/>
      <c r="O77" s="166" t="s">
        <v>214</v>
      </c>
      <c r="P77" s="150" t="s">
        <v>142</v>
      </c>
      <c r="Q77" s="151"/>
      <c r="R77" s="247"/>
      <c r="S77" s="126" t="str">
        <f>IF(R77="", "", IFERROR(VLOOKUP(R77, 'Config Option - UW'!$A$38:$B$42, 2, FALSE), "") + W77 + Y77 + AA77)</f>
        <v/>
      </c>
      <c r="T77" s="128" t="str">
        <f>IFERROR(VLOOKUP(R77, 'Config Option - UW'!$A$38:$D$42, 3, FALSE), "")</f>
        <v/>
      </c>
      <c r="U77" s="124" t="str">
        <f>IFERROR(VLOOKUP(R77, 'Config Option - UW'!$A$38:$D$42, 4, FALSE), "")</f>
        <v/>
      </c>
      <c r="V77" s="233"/>
      <c r="W77" s="241">
        <f>IFERROR(VALUE(VLOOKUP(V77, 'Config Option - UW'!$B$5:$F$34, 5, FALSE)), 0)</f>
        <v>0</v>
      </c>
      <c r="X77" s="233"/>
      <c r="Y77" s="241">
        <f>IFERROR(VALUE(VLOOKUP(X77, 'Config Option - UW'!$B$5:$F$34, 5, FALSE)), 0)</f>
        <v>0</v>
      </c>
      <c r="Z77" s="233"/>
      <c r="AA77" s="242">
        <f>IFERROR(VALUE(VLOOKUP(Z77, 'Config Option - UW'!$B$5:$F$34, 5, FALSE)), 0)</f>
        <v>0</v>
      </c>
      <c r="AB77" s="238"/>
      <c r="AC77" s="242">
        <f>IFERROR(VALUE(VLOOKUP(AB77, 'Config Option - UW'!$B$5:$F$34, 5, FALSE)), 0)</f>
        <v>0</v>
      </c>
      <c r="AD77" s="191"/>
    </row>
    <row r="78" spans="1:30" ht="16">
      <c r="A78" s="140" t="s">
        <v>394</v>
      </c>
      <c r="B78" s="244">
        <v>61</v>
      </c>
      <c r="C78" s="141" t="s">
        <v>395</v>
      </c>
      <c r="D78" s="142" t="s">
        <v>388</v>
      </c>
      <c r="E78" s="171" t="s">
        <v>396</v>
      </c>
      <c r="F78" s="144" t="s">
        <v>137</v>
      </c>
      <c r="G78" s="147" t="s">
        <v>81</v>
      </c>
      <c r="H78" s="145" t="s">
        <v>83</v>
      </c>
      <c r="I78" s="144" t="s">
        <v>138</v>
      </c>
      <c r="J78" s="142" t="s">
        <v>146</v>
      </c>
      <c r="K78" s="141" t="s">
        <v>397</v>
      </c>
      <c r="L78" s="174"/>
      <c r="M78" s="175"/>
      <c r="N78" s="167"/>
      <c r="O78" s="149" t="s">
        <v>141</v>
      </c>
      <c r="P78" s="150" t="s">
        <v>142</v>
      </c>
      <c r="Q78" s="151"/>
      <c r="R78" s="247" t="s">
        <v>21</v>
      </c>
      <c r="S78" s="126">
        <f>IF(R78="", "", IFERROR(VLOOKUP(R78, 'Config Option - UW'!$A$38:$B$42, 2, FALSE), "") + W78 + Y78 + AA78)</f>
        <v>34.4255</v>
      </c>
      <c r="T78" s="128">
        <f>IFERROR(VLOOKUP(R78, 'Config Option - UW'!$A$38:$D$42, 3, FALSE), "")</f>
        <v>1.8749999999999999E-2</v>
      </c>
      <c r="U78" s="124">
        <f>IFERROR(VLOOKUP(R78, 'Config Option - UW'!$A$38:$D$42, 4, FALSE), "")</f>
        <v>0</v>
      </c>
      <c r="V78" s="233" t="s">
        <v>153</v>
      </c>
      <c r="W78" s="241">
        <f>IFERROR(VALUE(VLOOKUP(V78, 'Config Option - UW'!$B$5:$F$34, 5, FALSE)), 0)</f>
        <v>2.4255</v>
      </c>
      <c r="X78" s="236"/>
      <c r="Y78" s="241">
        <f>IFERROR(VALUE(VLOOKUP(X78, 'Config Option - UW'!$B$5:$F$34, 5, FALSE)), 0)</f>
        <v>0</v>
      </c>
      <c r="Z78" s="233"/>
      <c r="AA78" s="242">
        <f>IFERROR(VALUE(VLOOKUP(Z78, 'Config Option - UW'!$B$5:$F$34, 5, FALSE)), 0)</f>
        <v>0</v>
      </c>
      <c r="AB78" s="233"/>
      <c r="AC78" s="242">
        <f>IFERROR(VALUE(VLOOKUP(AB78, 'Config Option - UW'!$B$5:$F$34, 5, FALSE)), 0)</f>
        <v>0</v>
      </c>
      <c r="AD78" s="191"/>
    </row>
    <row r="79" spans="1:30" ht="16">
      <c r="A79" s="140" t="s">
        <v>398</v>
      </c>
      <c r="B79" s="244">
        <v>62</v>
      </c>
      <c r="C79" s="141" t="s">
        <v>399</v>
      </c>
      <c r="D79" s="142" t="s">
        <v>388</v>
      </c>
      <c r="E79" s="142" t="s">
        <v>400</v>
      </c>
      <c r="F79" s="144" t="s">
        <v>137</v>
      </c>
      <c r="G79" s="147" t="s">
        <v>81</v>
      </c>
      <c r="H79" s="145" t="s">
        <v>83</v>
      </c>
      <c r="I79" s="144" t="s">
        <v>138</v>
      </c>
      <c r="J79" s="142" t="s">
        <v>146</v>
      </c>
      <c r="K79" s="141" t="s">
        <v>401</v>
      </c>
      <c r="L79" s="174"/>
      <c r="M79" s="175"/>
      <c r="N79" s="167"/>
      <c r="O79" s="149" t="s">
        <v>141</v>
      </c>
      <c r="P79" s="150" t="s">
        <v>142</v>
      </c>
      <c r="Q79" s="151"/>
      <c r="R79" s="247" t="s">
        <v>49</v>
      </c>
      <c r="S79" s="126">
        <f>IF(R79="", "", IFERROR(VLOOKUP(R79, 'Config Option - UW'!$A$38:$B$42, 2, FALSE), "") + W79 + Y79 + AA79)</f>
        <v>44.334000000000003</v>
      </c>
      <c r="T79" s="128">
        <f>IFERROR(VLOOKUP(R79, 'Config Option - UW'!$A$38:$D$42, 3, FALSE), "")</f>
        <v>1.8749999999999999E-2</v>
      </c>
      <c r="U79" s="124">
        <f>IFERROR(VLOOKUP(R79, 'Config Option - UW'!$A$38:$D$42, 4, FALSE), "")</f>
        <v>4.7600000000000003E-2</v>
      </c>
      <c r="V79" s="233" t="s">
        <v>166</v>
      </c>
      <c r="W79" s="241">
        <f>IFERROR(VALUE(VLOOKUP(V79, 'Config Option - UW'!$B$5:$F$34, 5, FALSE)), 0)</f>
        <v>3.0659999999999998</v>
      </c>
      <c r="X79" s="233" t="s">
        <v>201</v>
      </c>
      <c r="Y79" s="241">
        <f>IFERROR(VALUE(VLOOKUP(X79, 'Config Option - UW'!$B$5:$F$34, 5, FALSE)), 0)</f>
        <v>2.2680000000000002</v>
      </c>
      <c r="Z79" s="236"/>
      <c r="AA79" s="242">
        <f>IFERROR(VALUE(VLOOKUP(Z79, 'Config Option - UW'!$B$5:$F$34, 5, FALSE)), 0)</f>
        <v>0</v>
      </c>
      <c r="AB79" s="233"/>
      <c r="AC79" s="242">
        <f>IFERROR(VALUE(VLOOKUP(AB79, 'Config Option - UW'!$B$5:$F$34, 5, FALSE)), 0)</f>
        <v>0</v>
      </c>
      <c r="AD79" s="191"/>
    </row>
    <row r="80" spans="1:30" ht="16">
      <c r="A80" s="140" t="s">
        <v>402</v>
      </c>
      <c r="B80" s="244">
        <v>63</v>
      </c>
      <c r="C80" s="141" t="s">
        <v>399</v>
      </c>
      <c r="D80" s="142" t="s">
        <v>388</v>
      </c>
      <c r="E80" s="142" t="s">
        <v>400</v>
      </c>
      <c r="F80" s="144" t="s">
        <v>137</v>
      </c>
      <c r="G80" s="147" t="s">
        <v>81</v>
      </c>
      <c r="H80" s="145" t="s">
        <v>83</v>
      </c>
      <c r="I80" s="144" t="s">
        <v>138</v>
      </c>
      <c r="J80" s="142" t="s">
        <v>403</v>
      </c>
      <c r="K80" s="141" t="s">
        <v>404</v>
      </c>
      <c r="L80" s="174"/>
      <c r="M80" s="175"/>
      <c r="N80" s="144"/>
      <c r="O80" s="166" t="s">
        <v>171</v>
      </c>
      <c r="P80" s="150" t="s">
        <v>142</v>
      </c>
      <c r="Q80" s="151"/>
      <c r="R80" s="247"/>
      <c r="S80" s="126" t="str">
        <f>IF(R80="", "", IFERROR(VLOOKUP(R80, 'Config Option - UW'!$A$38:$B$42, 2, FALSE), "") + W80 + Y80 + AA80)</f>
        <v/>
      </c>
      <c r="T80" s="128" t="str">
        <f>IFERROR(VLOOKUP(R80, 'Config Option - UW'!$A$38:$D$42, 3, FALSE), "")</f>
        <v/>
      </c>
      <c r="U80" s="124" t="str">
        <f>IFERROR(VLOOKUP(R80, 'Config Option - UW'!$A$38:$D$42, 4, FALSE), "")</f>
        <v/>
      </c>
      <c r="V80" s="233"/>
      <c r="W80" s="241">
        <f>IFERROR(VALUE(VLOOKUP(V80, 'Config Option - UW'!$B$5:$F$34, 5, FALSE)), 0)</f>
        <v>0</v>
      </c>
      <c r="X80" s="233"/>
      <c r="Y80" s="241">
        <f>IFERROR(VALUE(VLOOKUP(X80, 'Config Option - UW'!$B$5:$F$34, 5, FALSE)), 0)</f>
        <v>0</v>
      </c>
      <c r="Z80" s="233"/>
      <c r="AA80" s="242">
        <f>IFERROR(VALUE(VLOOKUP(Z80, 'Config Option - UW'!$B$5:$F$34, 5, FALSE)), 0)</f>
        <v>0</v>
      </c>
      <c r="AB80" s="238"/>
      <c r="AC80" s="242">
        <f>IFERROR(VALUE(VLOOKUP(AB80, 'Config Option - UW'!$B$5:$F$34, 5, FALSE)), 0)</f>
        <v>0</v>
      </c>
      <c r="AD80" s="191"/>
    </row>
    <row r="81" spans="1:30" ht="17">
      <c r="A81" s="140" t="s">
        <v>405</v>
      </c>
      <c r="B81" s="244">
        <v>64</v>
      </c>
      <c r="C81" s="152" t="s">
        <v>406</v>
      </c>
      <c r="D81" s="147" t="s">
        <v>388</v>
      </c>
      <c r="E81" s="153" t="s">
        <v>407</v>
      </c>
      <c r="F81" s="144" t="s">
        <v>137</v>
      </c>
      <c r="G81" s="147" t="s">
        <v>81</v>
      </c>
      <c r="H81" s="145" t="s">
        <v>83</v>
      </c>
      <c r="I81" s="144" t="s">
        <v>138</v>
      </c>
      <c r="J81" s="147" t="s">
        <v>151</v>
      </c>
      <c r="K81" s="152" t="s">
        <v>408</v>
      </c>
      <c r="L81" s="147"/>
      <c r="M81" s="168"/>
      <c r="N81" s="167"/>
      <c r="O81" s="149" t="s">
        <v>141</v>
      </c>
      <c r="P81" s="150" t="s">
        <v>157</v>
      </c>
      <c r="Q81" s="151"/>
      <c r="R81" s="247" t="s">
        <v>25</v>
      </c>
      <c r="S81" s="126">
        <f>IF(R81="", "", IFERROR(VLOOKUP(R81, 'Config Option - UW'!$A$38:$B$42, 2, FALSE), "") + W81 + Y81 + AA81)</f>
        <v>70</v>
      </c>
      <c r="T81" s="128">
        <f>IFERROR(VLOOKUP(R81, 'Config Option - UW'!$A$38:$D$42, 3, FALSE), "")</f>
        <v>1.8749999999999999E-2</v>
      </c>
      <c r="U81" s="124">
        <f>IFERROR(VLOOKUP(R81, 'Config Option - UW'!$A$38:$D$42, 4, FALSE), "")</f>
        <v>0</v>
      </c>
      <c r="V81" s="233"/>
      <c r="W81" s="241">
        <f>IFERROR(VALUE(VLOOKUP(V81, 'Config Option - UW'!$B$5:$F$34, 5, FALSE)), 0)</f>
        <v>0</v>
      </c>
      <c r="X81" s="233"/>
      <c r="Y81" s="241">
        <f>IFERROR(VALUE(VLOOKUP(X81, 'Config Option - UW'!$B$5:$F$34, 5, FALSE)), 0)</f>
        <v>0</v>
      </c>
      <c r="Z81" s="233"/>
      <c r="AA81" s="242">
        <f>IFERROR(VALUE(VLOOKUP(Z81, 'Config Option - UW'!$B$5:$F$34, 5, FALSE)), 0)</f>
        <v>0</v>
      </c>
      <c r="AB81" s="238"/>
      <c r="AC81" s="242">
        <f>IFERROR(VALUE(VLOOKUP(AB81, 'Config Option - UW'!$B$5:$F$34, 5, FALSE)), 0)</f>
        <v>0</v>
      </c>
      <c r="AD81" s="191"/>
    </row>
    <row r="82" spans="1:30" ht="17">
      <c r="A82" s="140" t="s">
        <v>409</v>
      </c>
      <c r="B82" s="244">
        <v>65</v>
      </c>
      <c r="C82" s="141" t="s">
        <v>410</v>
      </c>
      <c r="D82" s="142" t="s">
        <v>411</v>
      </c>
      <c r="E82" s="173" t="s">
        <v>412</v>
      </c>
      <c r="F82" s="144" t="s">
        <v>137</v>
      </c>
      <c r="G82" s="147" t="s">
        <v>81</v>
      </c>
      <c r="H82" s="145" t="s">
        <v>83</v>
      </c>
      <c r="I82" s="144" t="s">
        <v>138</v>
      </c>
      <c r="J82" s="142" t="s">
        <v>146</v>
      </c>
      <c r="K82" s="141" t="s">
        <v>413</v>
      </c>
      <c r="L82" s="171"/>
      <c r="M82" s="148"/>
      <c r="N82" s="167"/>
      <c r="O82" s="149" t="s">
        <v>141</v>
      </c>
      <c r="P82" s="150" t="s">
        <v>142</v>
      </c>
      <c r="Q82" s="151"/>
      <c r="R82" s="247" t="s">
        <v>25</v>
      </c>
      <c r="S82" s="126">
        <f>IF(R82="", "", IFERROR(VLOOKUP(R82, 'Config Option - UW'!$A$38:$B$42, 2, FALSE), "") + W82 + Y82 + AA82)</f>
        <v>70</v>
      </c>
      <c r="T82" s="128">
        <f>IFERROR(VLOOKUP(R82, 'Config Option - UW'!$A$38:$D$42, 3, FALSE), "")</f>
        <v>1.8749999999999999E-2</v>
      </c>
      <c r="U82" s="124">
        <f>IFERROR(VLOOKUP(R82, 'Config Option - UW'!$A$38:$D$42, 4, FALSE), "")</f>
        <v>0</v>
      </c>
      <c r="V82" s="233"/>
      <c r="W82" s="241">
        <f>IFERROR(VALUE(VLOOKUP(V82, 'Config Option - UW'!$B$5:$F$34, 5, FALSE)), 0)</f>
        <v>0</v>
      </c>
      <c r="X82" s="233"/>
      <c r="Y82" s="241">
        <f>IFERROR(VALUE(VLOOKUP(X82, 'Config Option - UW'!$B$5:$F$34, 5, FALSE)), 0)</f>
        <v>0</v>
      </c>
      <c r="Z82" s="233"/>
      <c r="AA82" s="242">
        <f>IFERROR(VALUE(VLOOKUP(Z82, 'Config Option - UW'!$B$5:$F$34, 5, FALSE)), 0)</f>
        <v>0</v>
      </c>
      <c r="AB82" s="238"/>
      <c r="AC82" s="242">
        <f>IFERROR(VALUE(VLOOKUP(AB82, 'Config Option - UW'!$B$5:$F$34, 5, FALSE)), 0)</f>
        <v>0</v>
      </c>
      <c r="AD82" s="191"/>
    </row>
    <row r="83" spans="1:30" ht="17">
      <c r="A83" s="140" t="s">
        <v>414</v>
      </c>
      <c r="B83" s="244">
        <v>66</v>
      </c>
      <c r="C83" s="141" t="s">
        <v>415</v>
      </c>
      <c r="D83" s="142" t="s">
        <v>411</v>
      </c>
      <c r="E83" s="143" t="s">
        <v>416</v>
      </c>
      <c r="F83" s="144" t="s">
        <v>137</v>
      </c>
      <c r="G83" s="147" t="s">
        <v>81</v>
      </c>
      <c r="H83" s="145" t="s">
        <v>83</v>
      </c>
      <c r="I83" s="144" t="s">
        <v>138</v>
      </c>
      <c r="J83" s="142" t="s">
        <v>146</v>
      </c>
      <c r="K83" s="141" t="s">
        <v>417</v>
      </c>
      <c r="L83" s="142"/>
      <c r="M83" s="148"/>
      <c r="N83" s="167"/>
      <c r="O83" s="149" t="s">
        <v>141</v>
      </c>
      <c r="P83" s="150" t="s">
        <v>142</v>
      </c>
      <c r="Q83" s="151"/>
      <c r="R83" s="247" t="s">
        <v>21</v>
      </c>
      <c r="S83" s="126">
        <f>IF(R83="", "", IFERROR(VLOOKUP(R83, 'Config Option - UW'!$A$38:$B$42, 2, FALSE), "") + W83 + Y83 + AA83)</f>
        <v>32</v>
      </c>
      <c r="T83" s="128">
        <f>IFERROR(VLOOKUP(R83, 'Config Option - UW'!$A$38:$D$42, 3, FALSE), "")</f>
        <v>1.8749999999999999E-2</v>
      </c>
      <c r="U83" s="124">
        <f>IFERROR(VLOOKUP(R83, 'Config Option - UW'!$A$38:$D$42, 4, FALSE), "")</f>
        <v>0</v>
      </c>
      <c r="V83" s="233"/>
      <c r="W83" s="241">
        <f>IFERROR(VALUE(VLOOKUP(V83, 'Config Option - UW'!$B$5:$F$34, 5, FALSE)), 0)</f>
        <v>0</v>
      </c>
      <c r="X83" s="233"/>
      <c r="Y83" s="241">
        <f>IFERROR(VALUE(VLOOKUP(X83, 'Config Option - UW'!$B$5:$F$34, 5, FALSE)), 0)</f>
        <v>0</v>
      </c>
      <c r="Z83" s="233"/>
      <c r="AA83" s="242">
        <f>IFERROR(VALUE(VLOOKUP(Z83, 'Config Option - UW'!$B$5:$F$34, 5, FALSE)), 0)</f>
        <v>0</v>
      </c>
      <c r="AB83" s="238"/>
      <c r="AC83" s="242">
        <f>IFERROR(VALUE(VLOOKUP(AB83, 'Config Option - UW'!$B$5:$F$34, 5, FALSE)), 0)</f>
        <v>0</v>
      </c>
      <c r="AD83" s="191"/>
    </row>
    <row r="84" spans="1:30" ht="17">
      <c r="A84" s="140" t="s">
        <v>418</v>
      </c>
      <c r="B84" s="244">
        <v>67</v>
      </c>
      <c r="C84" s="141" t="s">
        <v>419</v>
      </c>
      <c r="D84" s="142" t="s">
        <v>411</v>
      </c>
      <c r="E84" s="143" t="s">
        <v>420</v>
      </c>
      <c r="F84" s="144" t="s">
        <v>137</v>
      </c>
      <c r="G84" s="147" t="s">
        <v>81</v>
      </c>
      <c r="H84" s="145" t="s">
        <v>83</v>
      </c>
      <c r="I84" s="144" t="s">
        <v>138</v>
      </c>
      <c r="J84" s="142" t="s">
        <v>421</v>
      </c>
      <c r="K84" s="141" t="s">
        <v>422</v>
      </c>
      <c r="L84" s="142"/>
      <c r="M84" s="148"/>
      <c r="N84" s="144"/>
      <c r="O84" s="150" t="s">
        <v>423</v>
      </c>
      <c r="P84" s="150" t="s">
        <v>142</v>
      </c>
      <c r="Q84" s="151"/>
      <c r="R84" s="247"/>
      <c r="S84" s="126" t="str">
        <f>IF(R84="", "", IFERROR(VLOOKUP(R84, 'Config Option - UW'!$A$38:$B$42, 2, FALSE), "") + W84 + Y84 + AA84)</f>
        <v/>
      </c>
      <c r="T84" s="128" t="str">
        <f>IFERROR(VLOOKUP(R84, 'Config Option - UW'!$A$38:$D$42, 3, FALSE), "")</f>
        <v/>
      </c>
      <c r="U84" s="124" t="str">
        <f>IFERROR(VLOOKUP(R84, 'Config Option - UW'!$A$38:$D$42, 4, FALSE), "")</f>
        <v/>
      </c>
      <c r="V84" s="233"/>
      <c r="W84" s="241">
        <f>IFERROR(VALUE(VLOOKUP(V84, 'Config Option - UW'!$B$5:$F$34, 5, FALSE)), 0)</f>
        <v>0</v>
      </c>
      <c r="X84" s="233"/>
      <c r="Y84" s="241">
        <f>IFERROR(VALUE(VLOOKUP(X84, 'Config Option - UW'!$B$5:$F$34, 5, FALSE)), 0)</f>
        <v>0</v>
      </c>
      <c r="Z84" s="233"/>
      <c r="AA84" s="242">
        <f>IFERROR(VALUE(VLOOKUP(Z84, 'Config Option - UW'!$B$5:$F$34, 5, FALSE)), 0)</f>
        <v>0</v>
      </c>
      <c r="AB84" s="238"/>
      <c r="AC84" s="242">
        <f>IFERROR(VALUE(VLOOKUP(AB84, 'Config Option - UW'!$B$5:$F$34, 5, FALSE)), 0)</f>
        <v>0</v>
      </c>
      <c r="AD84" s="191"/>
    </row>
    <row r="85" spans="1:30" ht="17">
      <c r="A85" s="140" t="s">
        <v>424</v>
      </c>
      <c r="B85" s="244">
        <v>68</v>
      </c>
      <c r="C85" s="152" t="s">
        <v>425</v>
      </c>
      <c r="D85" s="147" t="s">
        <v>411</v>
      </c>
      <c r="E85" s="153" t="s">
        <v>426</v>
      </c>
      <c r="F85" s="144" t="s">
        <v>137</v>
      </c>
      <c r="G85" s="147" t="s">
        <v>81</v>
      </c>
      <c r="H85" s="145" t="s">
        <v>83</v>
      </c>
      <c r="I85" s="144" t="s">
        <v>138</v>
      </c>
      <c r="J85" s="147" t="s">
        <v>285</v>
      </c>
      <c r="K85" s="152" t="s">
        <v>427</v>
      </c>
      <c r="L85" s="147"/>
      <c r="M85" s="168"/>
      <c r="N85" s="144"/>
      <c r="O85" s="166" t="s">
        <v>214</v>
      </c>
      <c r="P85" s="150" t="s">
        <v>148</v>
      </c>
      <c r="Q85" s="151"/>
      <c r="R85" s="247"/>
      <c r="S85" s="126" t="str">
        <f>IF(R85="", "", IFERROR(VLOOKUP(R85, 'Config Option - UW'!$A$38:$B$42, 2, FALSE), "") + W85 + Y85 + AA85)</f>
        <v/>
      </c>
      <c r="T85" s="128" t="str">
        <f>IFERROR(VLOOKUP(R85, 'Config Option - UW'!$A$38:$D$42, 3, FALSE), "")</f>
        <v/>
      </c>
      <c r="U85" s="124" t="str">
        <f>IFERROR(VLOOKUP(R85, 'Config Option - UW'!$A$38:$D$42, 4, FALSE), "")</f>
        <v/>
      </c>
      <c r="V85" s="233"/>
      <c r="W85" s="241">
        <f>IFERROR(VALUE(VLOOKUP(V85, 'Config Option - UW'!$B$5:$F$34, 5, FALSE)), 0)</f>
        <v>0</v>
      </c>
      <c r="X85" s="233"/>
      <c r="Y85" s="241">
        <f>IFERROR(VALUE(VLOOKUP(X85, 'Config Option - UW'!$B$5:$F$34, 5, FALSE)), 0)</f>
        <v>0</v>
      </c>
      <c r="Z85" s="233"/>
      <c r="AA85" s="242">
        <f>IFERROR(VALUE(VLOOKUP(Z85, 'Config Option - UW'!$B$5:$F$34, 5, FALSE)), 0)</f>
        <v>0</v>
      </c>
      <c r="AB85" s="238"/>
      <c r="AC85" s="242">
        <f>IFERROR(VALUE(VLOOKUP(AB85, 'Config Option - UW'!$B$5:$F$34, 5, FALSE)), 0)</f>
        <v>0</v>
      </c>
      <c r="AD85" s="191"/>
    </row>
    <row r="86" spans="1:30" ht="17">
      <c r="A86" s="140" t="s">
        <v>428</v>
      </c>
      <c r="B86" s="244">
        <v>69</v>
      </c>
      <c r="C86" s="152" t="s">
        <v>429</v>
      </c>
      <c r="D86" s="147" t="s">
        <v>430</v>
      </c>
      <c r="E86" s="153" t="s">
        <v>431</v>
      </c>
      <c r="F86" s="144" t="s">
        <v>137</v>
      </c>
      <c r="G86" s="147" t="s">
        <v>81</v>
      </c>
      <c r="H86" s="145" t="s">
        <v>83</v>
      </c>
      <c r="I86" s="144" t="s">
        <v>138</v>
      </c>
      <c r="J86" s="147" t="s">
        <v>432</v>
      </c>
      <c r="K86" s="152" t="s">
        <v>433</v>
      </c>
      <c r="L86" s="147"/>
      <c r="M86" s="168"/>
      <c r="N86" s="167"/>
      <c r="O86" s="149" t="s">
        <v>141</v>
      </c>
      <c r="P86" s="150" t="s">
        <v>157</v>
      </c>
      <c r="Q86" s="151"/>
      <c r="R86" s="247" t="s">
        <v>25</v>
      </c>
      <c r="S86" s="126">
        <f>IF(R86="", "", IFERROR(VLOOKUP(R86, 'Config Option - UW'!$A$38:$B$42, 2, FALSE), "") + W86 + Y86 + AA86)</f>
        <v>70</v>
      </c>
      <c r="T86" s="128">
        <f>IFERROR(VLOOKUP(R86, 'Config Option - UW'!$A$38:$D$42, 3, FALSE), "")</f>
        <v>1.8749999999999999E-2</v>
      </c>
      <c r="U86" s="124">
        <f>IFERROR(VLOOKUP(R86, 'Config Option - UW'!$A$38:$D$42, 4, FALSE), "")</f>
        <v>0</v>
      </c>
      <c r="V86" s="233"/>
      <c r="W86" s="241">
        <f>IFERROR(VALUE(VLOOKUP(V86, 'Config Option - UW'!$B$5:$F$34, 5, FALSE)), 0)</f>
        <v>0</v>
      </c>
      <c r="X86" s="233"/>
      <c r="Y86" s="241">
        <f>IFERROR(VALUE(VLOOKUP(X86, 'Config Option - UW'!$B$5:$F$34, 5, FALSE)), 0)</f>
        <v>0</v>
      </c>
      <c r="Z86" s="233"/>
      <c r="AA86" s="242">
        <f>IFERROR(VALUE(VLOOKUP(Z86, 'Config Option - UW'!$B$5:$F$34, 5, FALSE)), 0)</f>
        <v>0</v>
      </c>
      <c r="AB86" s="238"/>
      <c r="AC86" s="242">
        <f>IFERROR(VALUE(VLOOKUP(AB86, 'Config Option - UW'!$B$5:$F$34, 5, FALSE)), 0)</f>
        <v>0</v>
      </c>
      <c r="AD86" s="191" t="s">
        <v>434</v>
      </c>
    </row>
    <row r="87" spans="1:30" ht="17">
      <c r="A87" s="140" t="s">
        <v>435</v>
      </c>
      <c r="B87" s="244">
        <v>70</v>
      </c>
      <c r="C87" s="152" t="s">
        <v>436</v>
      </c>
      <c r="D87" s="147" t="s">
        <v>437</v>
      </c>
      <c r="E87" s="153" t="s">
        <v>438</v>
      </c>
      <c r="F87" s="144" t="s">
        <v>137</v>
      </c>
      <c r="G87" s="147" t="s">
        <v>81</v>
      </c>
      <c r="H87" s="151" t="s">
        <v>83</v>
      </c>
      <c r="I87" s="144" t="s">
        <v>138</v>
      </c>
      <c r="J87" s="147" t="s">
        <v>139</v>
      </c>
      <c r="K87" s="152" t="s">
        <v>439</v>
      </c>
      <c r="L87" s="147"/>
      <c r="M87" s="168"/>
      <c r="N87" s="144"/>
      <c r="O87" s="149" t="s">
        <v>141</v>
      </c>
      <c r="P87" s="150" t="s">
        <v>157</v>
      </c>
      <c r="Q87" s="151"/>
      <c r="R87" s="247" t="s">
        <v>53</v>
      </c>
      <c r="S87" s="126">
        <f>IF(R87="", "", IFERROR(VLOOKUP(R87, 'Config Option - UW'!$A$38:$B$42, 2, FALSE), "") + W87 + Y87 + AA87)</f>
        <v>65</v>
      </c>
      <c r="T87" s="128">
        <f>IFERROR(VLOOKUP(R87, 'Config Option - UW'!$A$38:$D$42, 3, FALSE), "")</f>
        <v>1.8749999999999999E-2</v>
      </c>
      <c r="U87" s="124">
        <f>IFERROR(VLOOKUP(R87, 'Config Option - UW'!$A$38:$D$42, 4, FALSE), "")</f>
        <v>4.7600000000000003E-2</v>
      </c>
      <c r="V87" s="233"/>
      <c r="W87" s="241">
        <f>IFERROR(VALUE(VLOOKUP(V87, 'Config Option - UW'!$B$5:$F$34, 5, FALSE)), 0)</f>
        <v>0</v>
      </c>
      <c r="X87" s="233"/>
      <c r="Y87" s="241">
        <f>IFERROR(VALUE(VLOOKUP(X87, 'Config Option - UW'!$B$5:$F$34, 5, FALSE)), 0)</f>
        <v>0</v>
      </c>
      <c r="Z87" s="233"/>
      <c r="AA87" s="242">
        <f>IFERROR(VALUE(VLOOKUP(Z87, 'Config Option - UW'!$B$5:$F$34, 5, FALSE)), 0)</f>
        <v>0</v>
      </c>
      <c r="AB87" s="238"/>
      <c r="AC87" s="242">
        <f>IFERROR(VALUE(VLOOKUP(AB87, 'Config Option - UW'!$B$5:$F$34, 5, FALSE)), 0)</f>
        <v>0</v>
      </c>
      <c r="AD87" s="191"/>
    </row>
    <row r="88" spans="1:30" ht="17">
      <c r="A88" s="140" t="s">
        <v>440</v>
      </c>
      <c r="B88" s="244">
        <v>71</v>
      </c>
      <c r="C88" s="141" t="s">
        <v>441</v>
      </c>
      <c r="D88" s="142" t="s">
        <v>437</v>
      </c>
      <c r="E88" s="143" t="s">
        <v>442</v>
      </c>
      <c r="F88" s="144" t="s">
        <v>137</v>
      </c>
      <c r="G88" s="147" t="s">
        <v>81</v>
      </c>
      <c r="H88" s="145" t="s">
        <v>83</v>
      </c>
      <c r="I88" s="144" t="s">
        <v>138</v>
      </c>
      <c r="J88" s="142" t="s">
        <v>139</v>
      </c>
      <c r="K88" s="141" t="s">
        <v>443</v>
      </c>
      <c r="L88" s="142"/>
      <c r="M88" s="148"/>
      <c r="N88" s="144"/>
      <c r="O88" s="149" t="s">
        <v>141</v>
      </c>
      <c r="P88" s="150" t="s">
        <v>142</v>
      </c>
      <c r="Q88" s="151"/>
      <c r="R88" s="247" t="s">
        <v>49</v>
      </c>
      <c r="S88" s="126">
        <f>IF(R88="", "", IFERROR(VLOOKUP(R88, 'Config Option - UW'!$A$38:$B$42, 2, FALSE), "") + W88 + Y88 + AA88)</f>
        <v>44.334000000000003</v>
      </c>
      <c r="T88" s="128">
        <f>IFERROR(VLOOKUP(R88, 'Config Option - UW'!$A$38:$D$42, 3, FALSE), "")</f>
        <v>1.8749999999999999E-2</v>
      </c>
      <c r="U88" s="124">
        <f>IFERROR(VLOOKUP(R88, 'Config Option - UW'!$A$38:$D$42, 4, FALSE), "")</f>
        <v>4.7600000000000003E-2</v>
      </c>
      <c r="V88" s="233" t="s">
        <v>166</v>
      </c>
      <c r="W88" s="241">
        <f>IFERROR(VALUE(VLOOKUP(V88, 'Config Option - UW'!$B$5:$F$34, 5, FALSE)), 0)</f>
        <v>3.0659999999999998</v>
      </c>
      <c r="X88" s="233" t="s">
        <v>201</v>
      </c>
      <c r="Y88" s="241">
        <f>IFERROR(VALUE(VLOOKUP(X88, 'Config Option - UW'!$B$5:$F$34, 5, FALSE)), 0)</f>
        <v>2.2680000000000002</v>
      </c>
      <c r="Z88" s="236"/>
      <c r="AA88" s="242">
        <f>IFERROR(VALUE(VLOOKUP(Z88, 'Config Option - UW'!$B$5:$F$34, 5, FALSE)), 0)</f>
        <v>0</v>
      </c>
      <c r="AB88" s="233"/>
      <c r="AC88" s="242">
        <f>IFERROR(VALUE(VLOOKUP(AB88, 'Config Option - UW'!$B$5:$F$34, 5, FALSE)), 0)</f>
        <v>0</v>
      </c>
      <c r="AD88" s="191"/>
    </row>
    <row r="89" spans="1:30" ht="17">
      <c r="A89" s="140" t="s">
        <v>444</v>
      </c>
      <c r="B89" s="244">
        <v>72</v>
      </c>
      <c r="C89" s="141" t="s">
        <v>445</v>
      </c>
      <c r="D89" s="142" t="s">
        <v>437</v>
      </c>
      <c r="E89" s="143" t="s">
        <v>446</v>
      </c>
      <c r="F89" s="144" t="s">
        <v>137</v>
      </c>
      <c r="G89" s="147" t="s">
        <v>81</v>
      </c>
      <c r="H89" s="145" t="s">
        <v>83</v>
      </c>
      <c r="I89" s="144" t="s">
        <v>138</v>
      </c>
      <c r="J89" s="142" t="s">
        <v>146</v>
      </c>
      <c r="K89" s="141" t="s">
        <v>447</v>
      </c>
      <c r="L89" s="142"/>
      <c r="M89" s="148"/>
      <c r="N89" s="167"/>
      <c r="O89" s="166" t="s">
        <v>171</v>
      </c>
      <c r="P89" s="150" t="s">
        <v>142</v>
      </c>
      <c r="Q89" s="151"/>
      <c r="R89" s="247"/>
      <c r="S89" s="126" t="str">
        <f>IF(R89="", "", IFERROR(VLOOKUP(R89, 'Config Option - UW'!$A$38:$B$42, 2, FALSE), "") + W89 + Y89 + AA89)</f>
        <v/>
      </c>
      <c r="T89" s="128" t="str">
        <f>IFERROR(VLOOKUP(R89, 'Config Option - UW'!$A$38:$D$42, 3, FALSE), "")</f>
        <v/>
      </c>
      <c r="U89" s="124" t="str">
        <f>IFERROR(VLOOKUP(R89, 'Config Option - UW'!$A$38:$D$42, 4, FALSE), "")</f>
        <v/>
      </c>
      <c r="V89" s="233"/>
      <c r="W89" s="241">
        <f>IFERROR(VALUE(VLOOKUP(V89, 'Config Option - UW'!$B$5:$F$34, 5, FALSE)), 0)</f>
        <v>0</v>
      </c>
      <c r="X89" s="233"/>
      <c r="Y89" s="241">
        <f>IFERROR(VALUE(VLOOKUP(X89, 'Config Option - UW'!$B$5:$F$34, 5, FALSE)), 0)</f>
        <v>0</v>
      </c>
      <c r="Z89" s="233"/>
      <c r="AA89" s="242">
        <f>IFERROR(VALUE(VLOOKUP(Z89, 'Config Option - UW'!$B$5:$F$34, 5, FALSE)), 0)</f>
        <v>0</v>
      </c>
      <c r="AB89" s="238"/>
      <c r="AC89" s="242">
        <f>IFERROR(VALUE(VLOOKUP(AB89, 'Config Option - UW'!$B$5:$F$34, 5, FALSE)), 0)</f>
        <v>0</v>
      </c>
      <c r="AD89" s="191"/>
    </row>
    <row r="90" spans="1:30" ht="17">
      <c r="A90" s="140" t="s">
        <v>448</v>
      </c>
      <c r="B90" s="244">
        <v>73</v>
      </c>
      <c r="C90" s="141" t="s">
        <v>449</v>
      </c>
      <c r="D90" s="142" t="s">
        <v>437</v>
      </c>
      <c r="E90" s="143" t="s">
        <v>450</v>
      </c>
      <c r="F90" s="144" t="s">
        <v>137</v>
      </c>
      <c r="G90" s="147" t="s">
        <v>81</v>
      </c>
      <c r="H90" s="145" t="s">
        <v>83</v>
      </c>
      <c r="I90" s="144" t="s">
        <v>138</v>
      </c>
      <c r="J90" s="142" t="s">
        <v>151</v>
      </c>
      <c r="K90" s="141" t="s">
        <v>451</v>
      </c>
      <c r="L90" s="142"/>
      <c r="M90" s="148"/>
      <c r="N90" s="167"/>
      <c r="O90" s="149" t="s">
        <v>141</v>
      </c>
      <c r="P90" s="150" t="s">
        <v>142</v>
      </c>
      <c r="Q90" s="151"/>
      <c r="R90" s="247" t="s">
        <v>25</v>
      </c>
      <c r="S90" s="126">
        <f>IF(R90="", "", IFERROR(VLOOKUP(R90, 'Config Option - UW'!$A$38:$B$42, 2, FALSE), "") + W90 + Y90 + AA90)</f>
        <v>70</v>
      </c>
      <c r="T90" s="128">
        <f>IFERROR(VLOOKUP(R90, 'Config Option - UW'!$A$38:$D$42, 3, FALSE), "")</f>
        <v>1.8749999999999999E-2</v>
      </c>
      <c r="U90" s="124">
        <f>IFERROR(VLOOKUP(R90, 'Config Option - UW'!$A$38:$D$42, 4, FALSE), "")</f>
        <v>0</v>
      </c>
      <c r="V90" s="233"/>
      <c r="W90" s="241">
        <f>IFERROR(VALUE(VLOOKUP(V90, 'Config Option - UW'!$B$5:$F$34, 5, FALSE)), 0)</f>
        <v>0</v>
      </c>
      <c r="X90" s="233"/>
      <c r="Y90" s="241">
        <f>IFERROR(VALUE(VLOOKUP(X90, 'Config Option - UW'!$B$5:$F$34, 5, FALSE)), 0)</f>
        <v>0</v>
      </c>
      <c r="Z90" s="233"/>
      <c r="AA90" s="242">
        <f>IFERROR(VALUE(VLOOKUP(Z90, 'Config Option - UW'!$B$5:$F$34, 5, FALSE)), 0)</f>
        <v>0</v>
      </c>
      <c r="AB90" s="238"/>
      <c r="AC90" s="242">
        <f>IFERROR(VALUE(VLOOKUP(AB90, 'Config Option - UW'!$B$5:$F$34, 5, FALSE)), 0)</f>
        <v>0</v>
      </c>
      <c r="AD90" s="191"/>
    </row>
    <row r="91" spans="1:30" ht="17">
      <c r="A91" s="140" t="s">
        <v>452</v>
      </c>
      <c r="B91" s="244">
        <v>74</v>
      </c>
      <c r="C91" s="141" t="s">
        <v>449</v>
      </c>
      <c r="D91" s="142" t="s">
        <v>437</v>
      </c>
      <c r="E91" s="143" t="s">
        <v>453</v>
      </c>
      <c r="F91" s="144" t="s">
        <v>137</v>
      </c>
      <c r="G91" s="147" t="s">
        <v>81</v>
      </c>
      <c r="H91" s="145" t="s">
        <v>83</v>
      </c>
      <c r="I91" s="144" t="s">
        <v>138</v>
      </c>
      <c r="J91" s="142" t="s">
        <v>139</v>
      </c>
      <c r="K91" s="141" t="s">
        <v>454</v>
      </c>
      <c r="L91" s="142"/>
      <c r="M91" s="148"/>
      <c r="N91" s="167"/>
      <c r="O91" s="149" t="s">
        <v>141</v>
      </c>
      <c r="P91" s="150" t="s">
        <v>142</v>
      </c>
      <c r="Q91" s="151"/>
      <c r="R91" s="247" t="s">
        <v>53</v>
      </c>
      <c r="S91" s="126">
        <f>IF(R91="", "", IFERROR(VLOOKUP(R91, 'Config Option - UW'!$A$38:$B$42, 2, FALSE), "") + W91 + Y91 + AA91)</f>
        <v>65</v>
      </c>
      <c r="T91" s="128">
        <f>IFERROR(VLOOKUP(R91, 'Config Option - UW'!$A$38:$D$42, 3, FALSE), "")</f>
        <v>1.8749999999999999E-2</v>
      </c>
      <c r="U91" s="124">
        <f>IFERROR(VLOOKUP(R91, 'Config Option - UW'!$A$38:$D$42, 4, FALSE), "")</f>
        <v>4.7600000000000003E-2</v>
      </c>
      <c r="V91" s="233"/>
      <c r="W91" s="241">
        <f>IFERROR(VALUE(VLOOKUP(V91, 'Config Option - UW'!$B$5:$F$34, 5, FALSE)), 0)</f>
        <v>0</v>
      </c>
      <c r="X91" s="233"/>
      <c r="Y91" s="241">
        <f>IFERROR(VALUE(VLOOKUP(X91, 'Config Option - UW'!$B$5:$F$34, 5, FALSE)), 0)</f>
        <v>0</v>
      </c>
      <c r="Z91" s="233"/>
      <c r="AA91" s="242">
        <f>IFERROR(VALUE(VLOOKUP(Z91, 'Config Option - UW'!$B$5:$F$34, 5, FALSE)), 0)</f>
        <v>0</v>
      </c>
      <c r="AB91" s="238"/>
      <c r="AC91" s="242">
        <f>IFERROR(VALUE(VLOOKUP(AB91, 'Config Option - UW'!$B$5:$F$34, 5, FALSE)), 0)</f>
        <v>0</v>
      </c>
      <c r="AD91" s="191"/>
    </row>
    <row r="92" spans="1:30" ht="17">
      <c r="A92" s="140" t="s">
        <v>455</v>
      </c>
      <c r="B92" s="244">
        <v>75</v>
      </c>
      <c r="C92" s="141" t="s">
        <v>456</v>
      </c>
      <c r="D92" s="142" t="s">
        <v>437</v>
      </c>
      <c r="E92" s="143" t="s">
        <v>457</v>
      </c>
      <c r="F92" s="144" t="s">
        <v>137</v>
      </c>
      <c r="G92" s="147" t="s">
        <v>81</v>
      </c>
      <c r="H92" s="145" t="s">
        <v>83</v>
      </c>
      <c r="I92" s="144" t="s">
        <v>138</v>
      </c>
      <c r="J92" s="142" t="s">
        <v>139</v>
      </c>
      <c r="K92" s="141" t="s">
        <v>458</v>
      </c>
      <c r="L92" s="142"/>
      <c r="M92" s="148"/>
      <c r="N92" s="167"/>
      <c r="O92" s="149" t="s">
        <v>141</v>
      </c>
      <c r="P92" s="150" t="s">
        <v>142</v>
      </c>
      <c r="Q92" s="151"/>
      <c r="R92" s="247" t="s">
        <v>53</v>
      </c>
      <c r="S92" s="126">
        <f>IF(R92="", "", IFERROR(VLOOKUP(R92, 'Config Option - UW'!$A$38:$B$42, 2, FALSE), "") + W92 + Y92 + AA92)</f>
        <v>65</v>
      </c>
      <c r="T92" s="128">
        <f>IFERROR(VLOOKUP(R92, 'Config Option - UW'!$A$38:$D$42, 3, FALSE), "")</f>
        <v>1.8749999999999999E-2</v>
      </c>
      <c r="U92" s="124">
        <f>IFERROR(VLOOKUP(R92, 'Config Option - UW'!$A$38:$D$42, 4, FALSE), "")</f>
        <v>4.7600000000000003E-2</v>
      </c>
      <c r="V92" s="233"/>
      <c r="W92" s="241">
        <f>IFERROR(VALUE(VLOOKUP(V92, 'Config Option - UW'!$B$5:$F$34, 5, FALSE)), 0)</f>
        <v>0</v>
      </c>
      <c r="X92" s="233"/>
      <c r="Y92" s="241">
        <f>IFERROR(VALUE(VLOOKUP(X92, 'Config Option - UW'!$B$5:$F$34, 5, FALSE)), 0)</f>
        <v>0</v>
      </c>
      <c r="Z92" s="233"/>
      <c r="AA92" s="242">
        <f>IFERROR(VALUE(VLOOKUP(Z92, 'Config Option - UW'!$B$5:$F$34, 5, FALSE)), 0)</f>
        <v>0</v>
      </c>
      <c r="AB92" s="238"/>
      <c r="AC92" s="242">
        <f>IFERROR(VALUE(VLOOKUP(AB92, 'Config Option - UW'!$B$5:$F$34, 5, FALSE)), 0)</f>
        <v>0</v>
      </c>
      <c r="AD92" s="191"/>
    </row>
    <row r="93" spans="1:30" ht="17">
      <c r="A93" s="140" t="s">
        <v>459</v>
      </c>
      <c r="B93" s="244">
        <v>76</v>
      </c>
      <c r="C93" s="141" t="s">
        <v>460</v>
      </c>
      <c r="D93" s="142" t="s">
        <v>461</v>
      </c>
      <c r="E93" s="143" t="s">
        <v>462</v>
      </c>
      <c r="F93" s="144" t="s">
        <v>137</v>
      </c>
      <c r="G93" s="147" t="s">
        <v>81</v>
      </c>
      <c r="H93" s="145" t="s">
        <v>83</v>
      </c>
      <c r="I93" s="144" t="s">
        <v>138</v>
      </c>
      <c r="J93" s="142" t="s">
        <v>195</v>
      </c>
      <c r="K93" s="141" t="s">
        <v>463</v>
      </c>
      <c r="L93" s="171"/>
      <c r="M93" s="148"/>
      <c r="N93" s="167"/>
      <c r="O93" s="149" t="s">
        <v>141</v>
      </c>
      <c r="P93" s="150" t="s">
        <v>142</v>
      </c>
      <c r="Q93" s="151"/>
      <c r="R93" s="247" t="s">
        <v>64</v>
      </c>
      <c r="S93" s="126">
        <f>IF(R93="", "", IFERROR(VLOOKUP(R93, 'Config Option - UW'!$A$38:$B$42, 2, FALSE), "") + W93 + Y93 + AA93)</f>
        <v>89.65100000000001</v>
      </c>
      <c r="T93" s="128">
        <f>IFERROR(VLOOKUP(R93, 'Config Option - UW'!$A$38:$D$42, 3, FALSE), "")</f>
        <v>1.8749999999999999E-2</v>
      </c>
      <c r="U93" s="124">
        <f>IFERROR(VLOOKUP(R93, 'Config Option - UW'!$A$38:$D$42, 4, FALSE), "")</f>
        <v>4.7600000000000003E-2</v>
      </c>
      <c r="V93" s="233" t="s">
        <v>197</v>
      </c>
      <c r="W93" s="241">
        <f>IFERROR(VALUE(VLOOKUP(V93, 'Config Option - UW'!$B$5:$F$34, 5, FALSE)), 0)</f>
        <v>10.311</v>
      </c>
      <c r="X93" s="233" t="s">
        <v>235</v>
      </c>
      <c r="Y93" s="241">
        <f>IFERROR(VALUE(VLOOKUP(X93, 'Config Option - UW'!$B$5:$F$34, 5, FALSE)), 0)</f>
        <v>4.34</v>
      </c>
      <c r="Z93" s="233"/>
      <c r="AA93" s="242">
        <f>IFERROR(VALUE(VLOOKUP(Z93, 'Config Option - UW'!$B$5:$F$34, 5, FALSE)), 0)</f>
        <v>0</v>
      </c>
      <c r="AB93" s="236"/>
      <c r="AC93" s="242">
        <f>IFERROR(VALUE(VLOOKUP(AB93, 'Config Option - UW'!$B$5:$F$34, 5, FALSE)), 0)</f>
        <v>0</v>
      </c>
      <c r="AD93" s="191"/>
    </row>
    <row r="94" spans="1:30" ht="17">
      <c r="A94" s="140" t="s">
        <v>464</v>
      </c>
      <c r="B94" s="244">
        <v>77</v>
      </c>
      <c r="C94" s="152" t="s">
        <v>465</v>
      </c>
      <c r="D94" s="147" t="s">
        <v>461</v>
      </c>
      <c r="E94" s="153" t="s">
        <v>466</v>
      </c>
      <c r="F94" s="144" t="s">
        <v>137</v>
      </c>
      <c r="G94" s="147" t="s">
        <v>81</v>
      </c>
      <c r="H94" s="145" t="s">
        <v>83</v>
      </c>
      <c r="I94" s="144" t="s">
        <v>138</v>
      </c>
      <c r="J94" s="147" t="s">
        <v>139</v>
      </c>
      <c r="K94" s="152" t="s">
        <v>467</v>
      </c>
      <c r="L94" s="147"/>
      <c r="M94" s="168"/>
      <c r="N94" s="167"/>
      <c r="O94" s="149" t="s">
        <v>141</v>
      </c>
      <c r="P94" s="150" t="s">
        <v>157</v>
      </c>
      <c r="Q94" s="151"/>
      <c r="R94" s="247" t="s">
        <v>53</v>
      </c>
      <c r="S94" s="126">
        <f>IF(R94="", "", IFERROR(VLOOKUP(R94, 'Config Option - UW'!$A$38:$B$42, 2, FALSE), "") + W94 + Y94 + AA94)</f>
        <v>65</v>
      </c>
      <c r="T94" s="128">
        <f>IFERROR(VLOOKUP(R94, 'Config Option - UW'!$A$38:$D$42, 3, FALSE), "")</f>
        <v>1.8749999999999999E-2</v>
      </c>
      <c r="U94" s="124">
        <f>IFERROR(VLOOKUP(R94, 'Config Option - UW'!$A$38:$D$42, 4, FALSE), "")</f>
        <v>4.7600000000000003E-2</v>
      </c>
      <c r="V94" s="233"/>
      <c r="W94" s="241">
        <f>IFERROR(VALUE(VLOOKUP(V94, 'Config Option - UW'!$B$5:$F$34, 5, FALSE)), 0)</f>
        <v>0</v>
      </c>
      <c r="X94" s="233"/>
      <c r="Y94" s="241">
        <f>IFERROR(VALUE(VLOOKUP(X94, 'Config Option - UW'!$B$5:$F$34, 5, FALSE)), 0)</f>
        <v>0</v>
      </c>
      <c r="Z94" s="233"/>
      <c r="AA94" s="242">
        <f>IFERROR(VALUE(VLOOKUP(Z94, 'Config Option - UW'!$B$5:$F$34, 5, FALSE)), 0)</f>
        <v>0</v>
      </c>
      <c r="AB94" s="238"/>
      <c r="AC94" s="242">
        <f>IFERROR(VALUE(VLOOKUP(AB94, 'Config Option - UW'!$B$5:$F$34, 5, FALSE)), 0)</f>
        <v>0</v>
      </c>
      <c r="AD94" s="191"/>
    </row>
    <row r="95" spans="1:30" ht="17">
      <c r="A95" s="140" t="s">
        <v>468</v>
      </c>
      <c r="B95" s="244">
        <v>78</v>
      </c>
      <c r="C95" s="141" t="s">
        <v>469</v>
      </c>
      <c r="D95" s="142" t="s">
        <v>470</v>
      </c>
      <c r="E95" s="143" t="s">
        <v>471</v>
      </c>
      <c r="F95" s="144" t="s">
        <v>137</v>
      </c>
      <c r="G95" s="147" t="s">
        <v>81</v>
      </c>
      <c r="H95" s="145" t="s">
        <v>83</v>
      </c>
      <c r="I95" s="144" t="s">
        <v>138</v>
      </c>
      <c r="J95" s="142" t="s">
        <v>472</v>
      </c>
      <c r="K95" s="141" t="s">
        <v>473</v>
      </c>
      <c r="L95" s="171"/>
      <c r="M95" s="148"/>
      <c r="N95" s="144"/>
      <c r="O95" s="166" t="s">
        <v>214</v>
      </c>
      <c r="P95" s="150" t="s">
        <v>142</v>
      </c>
      <c r="Q95" s="151"/>
      <c r="R95" s="247"/>
      <c r="S95" s="126" t="str">
        <f>IF(R95="", "", IFERROR(VLOOKUP(R95, 'Config Option - UW'!$A$38:$B$42, 2, FALSE), "") + W95 + Y95 + AA95)</f>
        <v/>
      </c>
      <c r="T95" s="128" t="str">
        <f>IFERROR(VLOOKUP(R95, 'Config Option - UW'!$A$38:$D$42, 3, FALSE), "")</f>
        <v/>
      </c>
      <c r="U95" s="124" t="str">
        <f>IFERROR(VLOOKUP(R95, 'Config Option - UW'!$A$38:$D$42, 4, FALSE), "")</f>
        <v/>
      </c>
      <c r="V95" s="233"/>
      <c r="W95" s="241">
        <f>IFERROR(VALUE(VLOOKUP(V95, 'Config Option - UW'!$B$5:$F$34, 5, FALSE)), 0)</f>
        <v>0</v>
      </c>
      <c r="X95" s="233"/>
      <c r="Y95" s="241">
        <f>IFERROR(VALUE(VLOOKUP(X95, 'Config Option - UW'!$B$5:$F$34, 5, FALSE)), 0)</f>
        <v>0</v>
      </c>
      <c r="Z95" s="233"/>
      <c r="AA95" s="242">
        <f>IFERROR(VALUE(VLOOKUP(Z95, 'Config Option - UW'!$B$5:$F$34, 5, FALSE)), 0)</f>
        <v>0</v>
      </c>
      <c r="AB95" s="238"/>
      <c r="AC95" s="242">
        <f>IFERROR(VALUE(VLOOKUP(AB95, 'Config Option - UW'!$B$5:$F$34, 5, FALSE)), 0)</f>
        <v>0</v>
      </c>
      <c r="AD95" s="191"/>
    </row>
    <row r="96" spans="1:30" ht="17">
      <c r="A96" s="140" t="s">
        <v>474</v>
      </c>
      <c r="B96" s="244">
        <v>79</v>
      </c>
      <c r="C96" s="141" t="s">
        <v>475</v>
      </c>
      <c r="D96" s="142" t="s">
        <v>470</v>
      </c>
      <c r="E96" s="143" t="s">
        <v>476</v>
      </c>
      <c r="F96" s="144" t="s">
        <v>137</v>
      </c>
      <c r="G96" s="147" t="s">
        <v>81</v>
      </c>
      <c r="H96" s="145" t="s">
        <v>83</v>
      </c>
      <c r="I96" s="144" t="s">
        <v>138</v>
      </c>
      <c r="J96" s="142" t="s">
        <v>280</v>
      </c>
      <c r="K96" s="141" t="s">
        <v>477</v>
      </c>
      <c r="L96" s="147"/>
      <c r="M96" s="148"/>
      <c r="N96" s="167"/>
      <c r="O96" s="149" t="s">
        <v>141</v>
      </c>
      <c r="P96" s="150" t="s">
        <v>142</v>
      </c>
      <c r="Q96" s="151"/>
      <c r="R96" s="247" t="s">
        <v>25</v>
      </c>
      <c r="S96" s="126">
        <f>IF(R96="", "", IFERROR(VLOOKUP(R96, 'Config Option - UW'!$A$38:$B$42, 2, FALSE), "") + W96 + Y96 + AA96)</f>
        <v>70</v>
      </c>
      <c r="T96" s="128">
        <f>IFERROR(VLOOKUP(R96, 'Config Option - UW'!$A$38:$D$42, 3, FALSE), "")</f>
        <v>1.8749999999999999E-2</v>
      </c>
      <c r="U96" s="124">
        <f>IFERROR(VLOOKUP(R96, 'Config Option - UW'!$A$38:$D$42, 4, FALSE), "")</f>
        <v>0</v>
      </c>
      <c r="V96" s="233"/>
      <c r="W96" s="241">
        <f>IFERROR(VALUE(VLOOKUP(V96, 'Config Option - UW'!$B$5:$F$34, 5, FALSE)), 0)</f>
        <v>0</v>
      </c>
      <c r="X96" s="233"/>
      <c r="Y96" s="241">
        <f>IFERROR(VALUE(VLOOKUP(X96, 'Config Option - UW'!$B$5:$F$34, 5, FALSE)), 0)</f>
        <v>0</v>
      </c>
      <c r="Z96" s="233"/>
      <c r="AA96" s="242">
        <f>IFERROR(VALUE(VLOOKUP(Z96, 'Config Option - UW'!$B$5:$F$34, 5, FALSE)), 0)</f>
        <v>0</v>
      </c>
      <c r="AB96" s="238"/>
      <c r="AC96" s="242">
        <f>IFERROR(VALUE(VLOOKUP(AB96, 'Config Option - UW'!$B$5:$F$34, 5, FALSE)), 0)</f>
        <v>0</v>
      </c>
      <c r="AD96" s="191"/>
    </row>
    <row r="97" spans="1:30" ht="17">
      <c r="A97" s="140" t="s">
        <v>478</v>
      </c>
      <c r="B97" s="244">
        <v>80</v>
      </c>
      <c r="C97" s="152" t="s">
        <v>479</v>
      </c>
      <c r="D97" s="147" t="s">
        <v>470</v>
      </c>
      <c r="E97" s="153" t="s">
        <v>480</v>
      </c>
      <c r="F97" s="144" t="s">
        <v>137</v>
      </c>
      <c r="G97" s="147" t="s">
        <v>81</v>
      </c>
      <c r="H97" s="145" t="s">
        <v>83</v>
      </c>
      <c r="I97" s="144" t="s">
        <v>138</v>
      </c>
      <c r="J97" s="147" t="s">
        <v>139</v>
      </c>
      <c r="K97" s="152" t="s">
        <v>481</v>
      </c>
      <c r="L97" s="147"/>
      <c r="M97" s="168"/>
      <c r="N97" s="167"/>
      <c r="O97" s="149" t="s">
        <v>141</v>
      </c>
      <c r="P97" s="150" t="s">
        <v>157</v>
      </c>
      <c r="Q97" s="151"/>
      <c r="R97" s="247" t="s">
        <v>53</v>
      </c>
      <c r="S97" s="126">
        <f>IF(R97="", "", IFERROR(VLOOKUP(R97, 'Config Option - UW'!$A$38:$B$42, 2, FALSE), "") + W97 + Y97 + AA97)</f>
        <v>65</v>
      </c>
      <c r="T97" s="128">
        <f>IFERROR(VLOOKUP(R97, 'Config Option - UW'!$A$38:$D$42, 3, FALSE), "")</f>
        <v>1.8749999999999999E-2</v>
      </c>
      <c r="U97" s="124">
        <f>IFERROR(VLOOKUP(R97, 'Config Option - UW'!$A$38:$D$42, 4, FALSE), "")</f>
        <v>4.7600000000000003E-2</v>
      </c>
      <c r="V97" s="233"/>
      <c r="W97" s="241">
        <f>IFERROR(VALUE(VLOOKUP(V97, 'Config Option - UW'!$B$5:$F$34, 5, FALSE)), 0)</f>
        <v>0</v>
      </c>
      <c r="X97" s="233"/>
      <c r="Y97" s="241">
        <f>IFERROR(VALUE(VLOOKUP(X97, 'Config Option - UW'!$B$5:$F$34, 5, FALSE)), 0)</f>
        <v>0</v>
      </c>
      <c r="Z97" s="233"/>
      <c r="AA97" s="242">
        <f>IFERROR(VALUE(VLOOKUP(Z97, 'Config Option - UW'!$B$5:$F$34, 5, FALSE)), 0)</f>
        <v>0</v>
      </c>
      <c r="AB97" s="238"/>
      <c r="AC97" s="242">
        <f>IFERROR(VALUE(VLOOKUP(AB97, 'Config Option - UW'!$B$5:$F$34, 5, FALSE)), 0)</f>
        <v>0</v>
      </c>
      <c r="AD97" s="191"/>
    </row>
    <row r="98" spans="1:30" ht="17">
      <c r="A98" s="140" t="s">
        <v>482</v>
      </c>
      <c r="B98" s="244">
        <v>81</v>
      </c>
      <c r="C98" s="152" t="s">
        <v>483</v>
      </c>
      <c r="D98" s="147" t="s">
        <v>470</v>
      </c>
      <c r="E98" s="153" t="s">
        <v>484</v>
      </c>
      <c r="F98" s="144" t="s">
        <v>137</v>
      </c>
      <c r="G98" s="147" t="s">
        <v>81</v>
      </c>
      <c r="H98" s="145" t="s">
        <v>83</v>
      </c>
      <c r="I98" s="144" t="s">
        <v>138</v>
      </c>
      <c r="J98" s="147" t="s">
        <v>139</v>
      </c>
      <c r="K98" s="152" t="s">
        <v>485</v>
      </c>
      <c r="L98" s="147"/>
      <c r="M98" s="168"/>
      <c r="N98" s="167"/>
      <c r="O98" s="149" t="s">
        <v>141</v>
      </c>
      <c r="P98" s="150" t="s">
        <v>157</v>
      </c>
      <c r="Q98" s="151"/>
      <c r="R98" s="247" t="s">
        <v>53</v>
      </c>
      <c r="S98" s="126">
        <f>IF(R98="", "", IFERROR(VLOOKUP(R98, 'Config Option - UW'!$A$38:$B$42, 2, FALSE), "") + W98 + Y98 + AA98)</f>
        <v>65</v>
      </c>
      <c r="T98" s="128">
        <f>IFERROR(VLOOKUP(R98, 'Config Option - UW'!$A$38:$D$42, 3, FALSE), "")</f>
        <v>1.8749999999999999E-2</v>
      </c>
      <c r="U98" s="124">
        <f>IFERROR(VLOOKUP(R98, 'Config Option - UW'!$A$38:$D$42, 4, FALSE), "")</f>
        <v>4.7600000000000003E-2</v>
      </c>
      <c r="V98" s="233"/>
      <c r="W98" s="241">
        <f>IFERROR(VALUE(VLOOKUP(V98, 'Config Option - UW'!$B$5:$F$34, 5, FALSE)), 0)</f>
        <v>0</v>
      </c>
      <c r="X98" s="233"/>
      <c r="Y98" s="241">
        <f>IFERROR(VALUE(VLOOKUP(X98, 'Config Option - UW'!$B$5:$F$34, 5, FALSE)), 0)</f>
        <v>0</v>
      </c>
      <c r="Z98" s="233"/>
      <c r="AA98" s="242">
        <f>IFERROR(VALUE(VLOOKUP(Z98, 'Config Option - UW'!$B$5:$F$34, 5, FALSE)), 0)</f>
        <v>0</v>
      </c>
      <c r="AB98" s="238"/>
      <c r="AC98" s="242">
        <f>IFERROR(VALUE(VLOOKUP(AB98, 'Config Option - UW'!$B$5:$F$34, 5, FALSE)), 0)</f>
        <v>0</v>
      </c>
      <c r="AD98" s="191"/>
    </row>
    <row r="99" spans="1:30" ht="17">
      <c r="A99" s="140" t="s">
        <v>486</v>
      </c>
      <c r="B99" s="244">
        <v>82</v>
      </c>
      <c r="C99" s="141" t="s">
        <v>487</v>
      </c>
      <c r="D99" s="142" t="s">
        <v>470</v>
      </c>
      <c r="E99" s="173" t="s">
        <v>488</v>
      </c>
      <c r="F99" s="144" t="s">
        <v>137</v>
      </c>
      <c r="G99" s="147" t="s">
        <v>81</v>
      </c>
      <c r="H99" s="145" t="s">
        <v>83</v>
      </c>
      <c r="I99" s="144" t="s">
        <v>138</v>
      </c>
      <c r="J99" s="142" t="s">
        <v>151</v>
      </c>
      <c r="K99" s="141" t="s">
        <v>489</v>
      </c>
      <c r="L99" s="147"/>
      <c r="M99" s="148"/>
      <c r="N99" s="167"/>
      <c r="O99" s="149" t="s">
        <v>141</v>
      </c>
      <c r="P99" s="150" t="s">
        <v>142</v>
      </c>
      <c r="Q99" s="151"/>
      <c r="R99" s="247" t="s">
        <v>25</v>
      </c>
      <c r="S99" s="126">
        <f>IF(R99="", "", IFERROR(VLOOKUP(R99, 'Config Option - UW'!$A$38:$B$42, 2, FALSE), "") + W99 + Y99 + AA99)</f>
        <v>70</v>
      </c>
      <c r="T99" s="128">
        <f>IFERROR(VLOOKUP(R99, 'Config Option - UW'!$A$38:$D$42, 3, FALSE), "")</f>
        <v>1.8749999999999999E-2</v>
      </c>
      <c r="U99" s="124">
        <f>IFERROR(VLOOKUP(R99, 'Config Option - UW'!$A$38:$D$42, 4, FALSE), "")</f>
        <v>0</v>
      </c>
      <c r="V99" s="233"/>
      <c r="W99" s="241">
        <f>IFERROR(VALUE(VLOOKUP(V99, 'Config Option - UW'!$B$5:$F$34, 5, FALSE)), 0)</f>
        <v>0</v>
      </c>
      <c r="X99" s="233"/>
      <c r="Y99" s="241">
        <f>IFERROR(VALUE(VLOOKUP(X99, 'Config Option - UW'!$B$5:$F$34, 5, FALSE)), 0)</f>
        <v>0</v>
      </c>
      <c r="Z99" s="233"/>
      <c r="AA99" s="242">
        <f>IFERROR(VALUE(VLOOKUP(Z99, 'Config Option - UW'!$B$5:$F$34, 5, FALSE)), 0)</f>
        <v>0</v>
      </c>
      <c r="AB99" s="238"/>
      <c r="AC99" s="242">
        <f>IFERROR(VALUE(VLOOKUP(AB99, 'Config Option - UW'!$B$5:$F$34, 5, FALSE)), 0)</f>
        <v>0</v>
      </c>
      <c r="AD99" s="191"/>
    </row>
    <row r="100" spans="1:30" ht="17">
      <c r="A100" s="140" t="s">
        <v>490</v>
      </c>
      <c r="B100" s="244">
        <v>83</v>
      </c>
      <c r="C100" s="141" t="s">
        <v>491</v>
      </c>
      <c r="D100" s="142" t="s">
        <v>470</v>
      </c>
      <c r="E100" s="143" t="s">
        <v>492</v>
      </c>
      <c r="F100" s="144" t="s">
        <v>137</v>
      </c>
      <c r="G100" s="147" t="s">
        <v>81</v>
      </c>
      <c r="H100" s="145" t="s">
        <v>83</v>
      </c>
      <c r="I100" s="144" t="s">
        <v>138</v>
      </c>
      <c r="J100" s="142" t="s">
        <v>151</v>
      </c>
      <c r="K100" s="141" t="s">
        <v>493</v>
      </c>
      <c r="L100" s="147"/>
      <c r="M100" s="148"/>
      <c r="N100" s="167"/>
      <c r="O100" s="149" t="s">
        <v>141</v>
      </c>
      <c r="P100" s="150" t="s">
        <v>142</v>
      </c>
      <c r="Q100" s="151"/>
      <c r="R100" s="247" t="s">
        <v>64</v>
      </c>
      <c r="S100" s="126">
        <f>IF(R100="", "", IFERROR(VLOOKUP(R100, 'Config Option - UW'!$A$38:$B$42, 2, FALSE), "") + W100 + Y100 + AA100)</f>
        <v>89.65100000000001</v>
      </c>
      <c r="T100" s="128">
        <f>IFERROR(VLOOKUP(R100, 'Config Option - UW'!$A$38:$D$42, 3, FALSE), "")</f>
        <v>1.8749999999999999E-2</v>
      </c>
      <c r="U100" s="124">
        <f>IFERROR(VLOOKUP(R100, 'Config Option - UW'!$A$38:$D$42, 4, FALSE), "")</f>
        <v>4.7600000000000003E-2</v>
      </c>
      <c r="V100" s="233" t="s">
        <v>197</v>
      </c>
      <c r="W100" s="241">
        <f>IFERROR(VALUE(VLOOKUP(V100, 'Config Option - UW'!$B$5:$F$34, 5, FALSE)), 0)</f>
        <v>10.311</v>
      </c>
      <c r="X100" s="233" t="s">
        <v>235</v>
      </c>
      <c r="Y100" s="241">
        <f>IFERROR(VALUE(VLOOKUP(X100, 'Config Option - UW'!$B$5:$F$34, 5, FALSE)), 0)</f>
        <v>4.34</v>
      </c>
      <c r="Z100" s="233"/>
      <c r="AA100" s="242">
        <f>IFERROR(VALUE(VLOOKUP(Z100, 'Config Option - UW'!$B$5:$F$34, 5, FALSE)), 0)</f>
        <v>0</v>
      </c>
      <c r="AB100" s="236"/>
      <c r="AC100" s="242">
        <f>IFERROR(VALUE(VLOOKUP(AB100, 'Config Option - UW'!$B$5:$F$34, 5, FALSE)), 0)</f>
        <v>0</v>
      </c>
      <c r="AD100" s="191"/>
    </row>
    <row r="101" spans="1:30" ht="17">
      <c r="A101" s="140" t="s">
        <v>494</v>
      </c>
      <c r="B101" s="244">
        <v>84</v>
      </c>
      <c r="C101" s="141" t="s">
        <v>491</v>
      </c>
      <c r="D101" s="142" t="s">
        <v>470</v>
      </c>
      <c r="E101" s="143" t="s">
        <v>492</v>
      </c>
      <c r="F101" s="144" t="s">
        <v>137</v>
      </c>
      <c r="G101" s="147" t="s">
        <v>81</v>
      </c>
      <c r="H101" s="145" t="s">
        <v>83</v>
      </c>
      <c r="I101" s="144" t="s">
        <v>138</v>
      </c>
      <c r="J101" s="142" t="s">
        <v>151</v>
      </c>
      <c r="K101" s="141" t="s">
        <v>495</v>
      </c>
      <c r="L101" s="147"/>
      <c r="M101" s="148"/>
      <c r="N101" s="167"/>
      <c r="O101" s="166" t="s">
        <v>171</v>
      </c>
      <c r="P101" s="150" t="s">
        <v>142</v>
      </c>
      <c r="Q101" s="151"/>
      <c r="R101" s="247"/>
      <c r="S101" s="126" t="str">
        <f>IF(R101="", "", IFERROR(VLOOKUP(R101, 'Config Option - UW'!$A$38:$B$42, 2, FALSE), "") + W101 + Y101 + AA101)</f>
        <v/>
      </c>
      <c r="T101" s="128" t="str">
        <f>IFERROR(VLOOKUP(R101, 'Config Option - UW'!$A$38:$D$42, 3, FALSE), "")</f>
        <v/>
      </c>
      <c r="U101" s="124" t="str">
        <f>IFERROR(VLOOKUP(R101, 'Config Option - UW'!$A$38:$D$42, 4, FALSE), "")</f>
        <v/>
      </c>
      <c r="V101" s="233"/>
      <c r="W101" s="241">
        <f>IFERROR(VALUE(VLOOKUP(V101, 'Config Option - UW'!$B$5:$F$34, 5, FALSE)), 0)</f>
        <v>0</v>
      </c>
      <c r="X101" s="233"/>
      <c r="Y101" s="241">
        <f>IFERROR(VALUE(VLOOKUP(X101, 'Config Option - UW'!$B$5:$F$34, 5, FALSE)), 0)</f>
        <v>0</v>
      </c>
      <c r="Z101" s="233"/>
      <c r="AA101" s="242">
        <f>IFERROR(VALUE(VLOOKUP(Z101, 'Config Option - UW'!$B$5:$F$34, 5, FALSE)), 0)</f>
        <v>0</v>
      </c>
      <c r="AB101" s="238"/>
      <c r="AC101" s="242">
        <f>IFERROR(VALUE(VLOOKUP(AB101, 'Config Option - UW'!$B$5:$F$34, 5, FALSE)), 0)</f>
        <v>0</v>
      </c>
      <c r="AD101" s="191"/>
    </row>
    <row r="102" spans="1:30" ht="17">
      <c r="A102" s="140" t="s">
        <v>496</v>
      </c>
      <c r="B102" s="244">
        <v>85</v>
      </c>
      <c r="C102" s="141" t="s">
        <v>497</v>
      </c>
      <c r="D102" s="142" t="s">
        <v>470</v>
      </c>
      <c r="E102" s="143" t="s">
        <v>498</v>
      </c>
      <c r="F102" s="144" t="s">
        <v>137</v>
      </c>
      <c r="G102" s="147" t="s">
        <v>81</v>
      </c>
      <c r="H102" s="145" t="s">
        <v>83</v>
      </c>
      <c r="I102" s="144" t="s">
        <v>138</v>
      </c>
      <c r="J102" s="142" t="s">
        <v>280</v>
      </c>
      <c r="K102" s="141" t="s">
        <v>499</v>
      </c>
      <c r="L102" s="147"/>
      <c r="M102" s="148"/>
      <c r="N102" s="167"/>
      <c r="O102" s="149" t="s">
        <v>141</v>
      </c>
      <c r="P102" s="150" t="s">
        <v>142</v>
      </c>
      <c r="Q102" s="151"/>
      <c r="R102" s="247" t="s">
        <v>25</v>
      </c>
      <c r="S102" s="126">
        <f>IF(R102="", "", IFERROR(VLOOKUP(R102, 'Config Option - UW'!$A$38:$B$42, 2, FALSE), "") + W102 + Y102 + AA102)</f>
        <v>84.241500000000002</v>
      </c>
      <c r="T102" s="128">
        <f>IFERROR(VLOOKUP(R102, 'Config Option - UW'!$A$38:$D$42, 3, FALSE), "")</f>
        <v>1.8749999999999999E-2</v>
      </c>
      <c r="U102" s="124">
        <f>IFERROR(VLOOKUP(R102, 'Config Option - UW'!$A$38:$D$42, 4, FALSE), "")</f>
        <v>0</v>
      </c>
      <c r="V102" s="233" t="s">
        <v>282</v>
      </c>
      <c r="W102" s="241">
        <f>IFERROR(VALUE(VLOOKUP(V102, 'Config Option - UW'!$B$5:$F$34, 5, FALSE)), 0)</f>
        <v>9.9015000000000004</v>
      </c>
      <c r="X102" s="233" t="s">
        <v>235</v>
      </c>
      <c r="Y102" s="241">
        <f>IFERROR(VALUE(VLOOKUP(X102, 'Config Option - UW'!$B$5:$F$34, 5, FALSE)), 0)</f>
        <v>4.34</v>
      </c>
      <c r="Z102" s="233"/>
      <c r="AA102" s="242">
        <f>IFERROR(VALUE(VLOOKUP(Z102, 'Config Option - UW'!$B$5:$F$34, 5, FALSE)), 0)</f>
        <v>0</v>
      </c>
      <c r="AB102" s="236"/>
      <c r="AC102" s="242">
        <f>IFERROR(VALUE(VLOOKUP(AB102, 'Config Option - UW'!$B$5:$F$34, 5, FALSE)), 0)</f>
        <v>0</v>
      </c>
      <c r="AD102" s="191"/>
    </row>
    <row r="103" spans="1:30" ht="17">
      <c r="A103" s="140" t="s">
        <v>500</v>
      </c>
      <c r="B103" s="244">
        <v>86</v>
      </c>
      <c r="C103" s="141" t="s">
        <v>501</v>
      </c>
      <c r="D103" s="142" t="s">
        <v>470</v>
      </c>
      <c r="E103" s="143" t="s">
        <v>502</v>
      </c>
      <c r="F103" s="144" t="s">
        <v>137</v>
      </c>
      <c r="G103" s="147" t="s">
        <v>81</v>
      </c>
      <c r="H103" s="145" t="s">
        <v>83</v>
      </c>
      <c r="I103" s="144" t="s">
        <v>138</v>
      </c>
      <c r="J103" s="142" t="s">
        <v>139</v>
      </c>
      <c r="K103" s="141" t="s">
        <v>503</v>
      </c>
      <c r="L103" s="171"/>
      <c r="M103" s="148"/>
      <c r="N103" s="167"/>
      <c r="O103" s="149" t="s">
        <v>141</v>
      </c>
      <c r="P103" s="150" t="s">
        <v>142</v>
      </c>
      <c r="Q103" s="151"/>
      <c r="R103" s="247" t="s">
        <v>53</v>
      </c>
      <c r="S103" s="126">
        <f>IF(R103="", "", IFERROR(VLOOKUP(R103, 'Config Option - UW'!$A$38:$B$42, 2, FALSE), "") + W103 + Y103 + AA103)</f>
        <v>65</v>
      </c>
      <c r="T103" s="128">
        <f>IFERROR(VLOOKUP(R103, 'Config Option - UW'!$A$38:$D$42, 3, FALSE), "")</f>
        <v>1.8749999999999999E-2</v>
      </c>
      <c r="U103" s="124">
        <f>IFERROR(VLOOKUP(R103, 'Config Option - UW'!$A$38:$D$42, 4, FALSE), "")</f>
        <v>4.7600000000000003E-2</v>
      </c>
      <c r="V103" s="233"/>
      <c r="W103" s="241">
        <f>IFERROR(VALUE(VLOOKUP(V103, 'Config Option - UW'!$B$5:$F$34, 5, FALSE)), 0)</f>
        <v>0</v>
      </c>
      <c r="X103" s="233"/>
      <c r="Y103" s="241">
        <f>IFERROR(VALUE(VLOOKUP(X103, 'Config Option - UW'!$B$5:$F$34, 5, FALSE)), 0)</f>
        <v>0</v>
      </c>
      <c r="Z103" s="233"/>
      <c r="AA103" s="242">
        <f>IFERROR(VALUE(VLOOKUP(Z103, 'Config Option - UW'!$B$5:$F$34, 5, FALSE)), 0)</f>
        <v>0</v>
      </c>
      <c r="AB103" s="238"/>
      <c r="AC103" s="242">
        <f>IFERROR(VALUE(VLOOKUP(AB103, 'Config Option - UW'!$B$5:$F$34, 5, FALSE)), 0)</f>
        <v>0</v>
      </c>
      <c r="AD103" s="191"/>
    </row>
    <row r="104" spans="1:30" ht="17">
      <c r="A104" s="140" t="s">
        <v>504</v>
      </c>
      <c r="B104" s="244">
        <v>87</v>
      </c>
      <c r="C104" s="141" t="s">
        <v>505</v>
      </c>
      <c r="D104" s="142" t="s">
        <v>470</v>
      </c>
      <c r="E104" s="143" t="s">
        <v>506</v>
      </c>
      <c r="F104" s="144" t="s">
        <v>137</v>
      </c>
      <c r="G104" s="147" t="s">
        <v>81</v>
      </c>
      <c r="H104" s="145" t="s">
        <v>83</v>
      </c>
      <c r="I104" s="144" t="s">
        <v>138</v>
      </c>
      <c r="J104" s="142" t="s">
        <v>195</v>
      </c>
      <c r="K104" s="141" t="s">
        <v>507</v>
      </c>
      <c r="L104" s="171"/>
      <c r="M104" s="148"/>
      <c r="N104" s="167"/>
      <c r="O104" s="149" t="s">
        <v>141</v>
      </c>
      <c r="P104" s="150" t="s">
        <v>142</v>
      </c>
      <c r="Q104" s="151"/>
      <c r="R104" s="247" t="s">
        <v>64</v>
      </c>
      <c r="S104" s="126">
        <f>IF(R104="", "", IFERROR(VLOOKUP(R104, 'Config Option - UW'!$A$38:$B$42, 2, FALSE), "") + W104 + Y104 + AA104)</f>
        <v>75</v>
      </c>
      <c r="T104" s="128">
        <f>IFERROR(VLOOKUP(R104, 'Config Option - UW'!$A$38:$D$42, 3, FALSE), "")</f>
        <v>1.8749999999999999E-2</v>
      </c>
      <c r="U104" s="124">
        <f>IFERROR(VLOOKUP(R104, 'Config Option - UW'!$A$38:$D$42, 4, FALSE), "")</f>
        <v>4.7600000000000003E-2</v>
      </c>
      <c r="V104" s="233"/>
      <c r="W104" s="241">
        <f>IFERROR(VALUE(VLOOKUP(V104, 'Config Option - UW'!$B$5:$F$34, 5, FALSE)), 0)</f>
        <v>0</v>
      </c>
      <c r="X104" s="233"/>
      <c r="Y104" s="241">
        <f>IFERROR(VALUE(VLOOKUP(X104, 'Config Option - UW'!$B$5:$F$34, 5, FALSE)), 0)</f>
        <v>0</v>
      </c>
      <c r="Z104" s="233"/>
      <c r="AA104" s="242">
        <f>IFERROR(VALUE(VLOOKUP(Z104, 'Config Option - UW'!$B$5:$F$34, 5, FALSE)), 0)</f>
        <v>0</v>
      </c>
      <c r="AB104" s="238"/>
      <c r="AC104" s="242">
        <f>IFERROR(VALUE(VLOOKUP(AB104, 'Config Option - UW'!$B$5:$F$34, 5, FALSE)), 0)</f>
        <v>0</v>
      </c>
      <c r="AD104" s="191"/>
    </row>
    <row r="105" spans="1:30" ht="17">
      <c r="A105" s="140" t="s">
        <v>508</v>
      </c>
      <c r="B105" s="244">
        <v>88</v>
      </c>
      <c r="C105" s="141" t="s">
        <v>483</v>
      </c>
      <c r="D105" s="142" t="s">
        <v>470</v>
      </c>
      <c r="E105" s="143" t="s">
        <v>509</v>
      </c>
      <c r="F105" s="144" t="s">
        <v>137</v>
      </c>
      <c r="G105" s="147" t="s">
        <v>81</v>
      </c>
      <c r="H105" s="145" t="s">
        <v>83</v>
      </c>
      <c r="I105" s="144" t="s">
        <v>138</v>
      </c>
      <c r="J105" s="142" t="s">
        <v>139</v>
      </c>
      <c r="K105" s="141" t="s">
        <v>510</v>
      </c>
      <c r="L105" s="171"/>
      <c r="M105" s="148"/>
      <c r="N105" s="167"/>
      <c r="O105" s="149" t="s">
        <v>141</v>
      </c>
      <c r="P105" s="150" t="s">
        <v>142</v>
      </c>
      <c r="Q105" s="151"/>
      <c r="R105" s="247" t="s">
        <v>53</v>
      </c>
      <c r="S105" s="126">
        <f>IF(R105="", "", IFERROR(VLOOKUP(R105, 'Config Option - UW'!$A$38:$B$42, 2, FALSE), "") + W105 + Y105 + AA105)</f>
        <v>65</v>
      </c>
      <c r="T105" s="128">
        <f>IFERROR(VLOOKUP(R105, 'Config Option - UW'!$A$38:$D$42, 3, FALSE), "")</f>
        <v>1.8749999999999999E-2</v>
      </c>
      <c r="U105" s="124">
        <f>IFERROR(VLOOKUP(R105, 'Config Option - UW'!$A$38:$D$42, 4, FALSE), "")</f>
        <v>4.7600000000000003E-2</v>
      </c>
      <c r="V105" s="233"/>
      <c r="W105" s="241">
        <f>IFERROR(VALUE(VLOOKUP(V105, 'Config Option - UW'!$B$5:$F$34, 5, FALSE)), 0)</f>
        <v>0</v>
      </c>
      <c r="X105" s="233"/>
      <c r="Y105" s="241">
        <f>IFERROR(VALUE(VLOOKUP(X105, 'Config Option - UW'!$B$5:$F$34, 5, FALSE)), 0)</f>
        <v>0</v>
      </c>
      <c r="Z105" s="233"/>
      <c r="AA105" s="242">
        <f>IFERROR(VALUE(VLOOKUP(Z105, 'Config Option - UW'!$B$5:$F$34, 5, FALSE)), 0)</f>
        <v>0</v>
      </c>
      <c r="AB105" s="238"/>
      <c r="AC105" s="242">
        <f>IFERROR(VALUE(VLOOKUP(AB105, 'Config Option - UW'!$B$5:$F$34, 5, FALSE)), 0)</f>
        <v>0</v>
      </c>
      <c r="AD105" s="191"/>
    </row>
    <row r="106" spans="1:30" ht="17">
      <c r="A106" s="140" t="s">
        <v>511</v>
      </c>
      <c r="B106" s="244">
        <v>89</v>
      </c>
      <c r="C106" s="141" t="s">
        <v>483</v>
      </c>
      <c r="D106" s="142" t="s">
        <v>470</v>
      </c>
      <c r="E106" s="143" t="s">
        <v>509</v>
      </c>
      <c r="F106" s="144" t="s">
        <v>137</v>
      </c>
      <c r="G106" s="147" t="s">
        <v>81</v>
      </c>
      <c r="H106" s="145" t="s">
        <v>83</v>
      </c>
      <c r="I106" s="144" t="s">
        <v>138</v>
      </c>
      <c r="J106" s="142" t="s">
        <v>512</v>
      </c>
      <c r="K106" s="141" t="s">
        <v>513</v>
      </c>
      <c r="L106" s="171"/>
      <c r="M106" s="148"/>
      <c r="N106" s="144"/>
      <c r="O106" s="166" t="s">
        <v>214</v>
      </c>
      <c r="P106" s="150" t="s">
        <v>142</v>
      </c>
      <c r="Q106" s="151"/>
      <c r="R106" s="247"/>
      <c r="S106" s="126" t="str">
        <f>IF(R106="", "", IFERROR(VLOOKUP(R106, 'Config Option - UW'!$A$38:$B$42, 2, FALSE), "") + W106 + Y106 + AA106)</f>
        <v/>
      </c>
      <c r="T106" s="128" t="str">
        <f>IFERROR(VLOOKUP(R106, 'Config Option - UW'!$A$38:$D$42, 3, FALSE), "")</f>
        <v/>
      </c>
      <c r="U106" s="124" t="str">
        <f>IFERROR(VLOOKUP(R106, 'Config Option - UW'!$A$38:$D$42, 4, FALSE), "")</f>
        <v/>
      </c>
      <c r="V106" s="233"/>
      <c r="W106" s="241">
        <f>IFERROR(VALUE(VLOOKUP(V106, 'Config Option - UW'!$B$5:$F$34, 5, FALSE)), 0)</f>
        <v>0</v>
      </c>
      <c r="X106" s="233"/>
      <c r="Y106" s="241">
        <f>IFERROR(VALUE(VLOOKUP(X106, 'Config Option - UW'!$B$5:$F$34, 5, FALSE)), 0)</f>
        <v>0</v>
      </c>
      <c r="Z106" s="233"/>
      <c r="AA106" s="242">
        <f>IFERROR(VALUE(VLOOKUP(Z106, 'Config Option - UW'!$B$5:$F$34, 5, FALSE)), 0)</f>
        <v>0</v>
      </c>
      <c r="AB106" s="238"/>
      <c r="AC106" s="242">
        <f>IFERROR(VALUE(VLOOKUP(AB106, 'Config Option - UW'!$B$5:$F$34, 5, FALSE)), 0)</f>
        <v>0</v>
      </c>
      <c r="AD106" s="191"/>
    </row>
    <row r="107" spans="1:30" ht="17">
      <c r="A107" s="140" t="s">
        <v>514</v>
      </c>
      <c r="B107" s="244">
        <v>90</v>
      </c>
      <c r="C107" s="141" t="s">
        <v>483</v>
      </c>
      <c r="D107" s="142" t="s">
        <v>470</v>
      </c>
      <c r="E107" s="143" t="s">
        <v>515</v>
      </c>
      <c r="F107" s="144" t="s">
        <v>137</v>
      </c>
      <c r="G107" s="147" t="s">
        <v>81</v>
      </c>
      <c r="H107" s="145" t="s">
        <v>83</v>
      </c>
      <c r="I107" s="144" t="s">
        <v>138</v>
      </c>
      <c r="J107" s="142" t="s">
        <v>139</v>
      </c>
      <c r="K107" s="141" t="s">
        <v>516</v>
      </c>
      <c r="L107" s="171"/>
      <c r="M107" s="148"/>
      <c r="N107" s="167"/>
      <c r="O107" s="149" t="s">
        <v>141</v>
      </c>
      <c r="P107" s="150" t="s">
        <v>142</v>
      </c>
      <c r="Q107" s="151"/>
      <c r="R107" s="247" t="s">
        <v>53</v>
      </c>
      <c r="S107" s="126">
        <f>IF(R107="", "", IFERROR(VLOOKUP(R107, 'Config Option - UW'!$A$38:$B$42, 2, FALSE), "") + W107 + Y107 + AA107)</f>
        <v>65</v>
      </c>
      <c r="T107" s="128">
        <f>IFERROR(VLOOKUP(R107, 'Config Option - UW'!$A$38:$D$42, 3, FALSE), "")</f>
        <v>1.8749999999999999E-2</v>
      </c>
      <c r="U107" s="124">
        <f>IFERROR(VLOOKUP(R107, 'Config Option - UW'!$A$38:$D$42, 4, FALSE), "")</f>
        <v>4.7600000000000003E-2</v>
      </c>
      <c r="V107" s="233"/>
      <c r="W107" s="241">
        <f>IFERROR(VALUE(VLOOKUP(V107, 'Config Option - UW'!$B$5:$F$34, 5, FALSE)), 0)</f>
        <v>0</v>
      </c>
      <c r="X107" s="233"/>
      <c r="Y107" s="241">
        <f>IFERROR(VALUE(VLOOKUP(X107, 'Config Option - UW'!$B$5:$F$34, 5, FALSE)), 0)</f>
        <v>0</v>
      </c>
      <c r="Z107" s="233"/>
      <c r="AA107" s="242">
        <f>IFERROR(VALUE(VLOOKUP(Z107, 'Config Option - UW'!$B$5:$F$34, 5, FALSE)), 0)</f>
        <v>0</v>
      </c>
      <c r="AB107" s="238"/>
      <c r="AC107" s="242">
        <f>IFERROR(VALUE(VLOOKUP(AB107, 'Config Option - UW'!$B$5:$F$34, 5, FALSE)), 0)</f>
        <v>0</v>
      </c>
      <c r="AD107" s="191"/>
    </row>
    <row r="108" spans="1:30" ht="17">
      <c r="A108" s="140" t="s">
        <v>517</v>
      </c>
      <c r="B108" s="244">
        <v>91</v>
      </c>
      <c r="C108" s="141" t="s">
        <v>483</v>
      </c>
      <c r="D108" s="142"/>
      <c r="E108" s="143" t="s">
        <v>515</v>
      </c>
      <c r="F108" s="144" t="s">
        <v>137</v>
      </c>
      <c r="G108" s="147" t="s">
        <v>81</v>
      </c>
      <c r="H108" s="145" t="s">
        <v>83</v>
      </c>
      <c r="I108" s="144" t="s">
        <v>138</v>
      </c>
      <c r="J108" s="142" t="s">
        <v>274</v>
      </c>
      <c r="K108" s="141" t="s">
        <v>518</v>
      </c>
      <c r="L108" s="171"/>
      <c r="M108" s="148"/>
      <c r="N108" s="144"/>
      <c r="O108" s="166" t="s">
        <v>214</v>
      </c>
      <c r="P108" s="150" t="s">
        <v>142</v>
      </c>
      <c r="Q108" s="151"/>
      <c r="R108" s="247"/>
      <c r="S108" s="126" t="str">
        <f>IF(R108="", "", IFERROR(VLOOKUP(R108, 'Config Option - UW'!$A$38:$B$42, 2, FALSE), "") + W108 + Y108 + AA108)</f>
        <v/>
      </c>
      <c r="T108" s="128" t="str">
        <f>IFERROR(VLOOKUP(R108, 'Config Option - UW'!$A$38:$D$42, 3, FALSE), "")</f>
        <v/>
      </c>
      <c r="U108" s="124" t="str">
        <f>IFERROR(VLOOKUP(R108, 'Config Option - UW'!$A$38:$D$42, 4, FALSE), "")</f>
        <v/>
      </c>
      <c r="V108" s="233"/>
      <c r="W108" s="241">
        <f>IFERROR(VALUE(VLOOKUP(V108, 'Config Option - UW'!$B$5:$F$34, 5, FALSE)), 0)</f>
        <v>0</v>
      </c>
      <c r="X108" s="233"/>
      <c r="Y108" s="241">
        <f>IFERROR(VALUE(VLOOKUP(X108, 'Config Option - UW'!$B$5:$F$34, 5, FALSE)), 0)</f>
        <v>0</v>
      </c>
      <c r="Z108" s="233"/>
      <c r="AA108" s="242">
        <f>IFERROR(VALUE(VLOOKUP(Z108, 'Config Option - UW'!$B$5:$F$34, 5, FALSE)), 0)</f>
        <v>0</v>
      </c>
      <c r="AB108" s="238"/>
      <c r="AC108" s="242">
        <f>IFERROR(VALUE(VLOOKUP(AB108, 'Config Option - UW'!$B$5:$F$34, 5, FALSE)), 0)</f>
        <v>0</v>
      </c>
      <c r="AD108" s="191"/>
    </row>
    <row r="109" spans="1:30" ht="17">
      <c r="A109" s="140" t="s">
        <v>519</v>
      </c>
      <c r="B109" s="244">
        <v>92</v>
      </c>
      <c r="C109" s="141" t="s">
        <v>520</v>
      </c>
      <c r="D109" s="142" t="s">
        <v>521</v>
      </c>
      <c r="E109" s="143" t="s">
        <v>522</v>
      </c>
      <c r="F109" s="144" t="s">
        <v>137</v>
      </c>
      <c r="G109" s="147" t="s">
        <v>81</v>
      </c>
      <c r="H109" s="145" t="s">
        <v>83</v>
      </c>
      <c r="I109" s="144" t="s">
        <v>138</v>
      </c>
      <c r="J109" s="142" t="s">
        <v>280</v>
      </c>
      <c r="K109" s="141" t="s">
        <v>523</v>
      </c>
      <c r="L109" s="142"/>
      <c r="M109" s="148"/>
      <c r="N109" s="167"/>
      <c r="O109" s="166" t="s">
        <v>171</v>
      </c>
      <c r="P109" s="150" t="s">
        <v>142</v>
      </c>
      <c r="Q109" s="151"/>
      <c r="R109" s="249"/>
      <c r="S109" s="126" t="str">
        <f>IF(R109="", "", IFERROR(VLOOKUP(R109, 'Config Option - UW'!$A$38:$B$42, 2, FALSE), "") + W109 + Y109 + AA109)</f>
        <v/>
      </c>
      <c r="T109" s="128" t="str">
        <f>IFERROR(VLOOKUP(AD109, 'Config Option - UW'!$A$38:$D$42, 3, FALSE), "")</f>
        <v/>
      </c>
      <c r="U109" s="124" t="str">
        <f>IFERROR(VLOOKUP(R109, 'Config Option - UW'!$A$38:$D$42, 4, FALSE), "")</f>
        <v/>
      </c>
      <c r="V109" s="233"/>
      <c r="W109" s="241">
        <f>IFERROR(VALUE(VLOOKUP(V109, 'Config Option - UW'!$B$5:$F$34, 5, FALSE)), 0)</f>
        <v>0</v>
      </c>
      <c r="X109" s="233"/>
      <c r="Y109" s="241">
        <f>IFERROR(VALUE(VLOOKUP(X109, 'Config Option - UW'!$B$5:$F$34, 5, FALSE)), 0)</f>
        <v>0</v>
      </c>
      <c r="Z109" s="233"/>
      <c r="AA109" s="242">
        <f>IFERROR(VALUE(VLOOKUP(Z109, 'Config Option - UW'!$B$5:$F$34, 5, FALSE)), 0)</f>
        <v>0</v>
      </c>
      <c r="AB109" s="238"/>
      <c r="AC109" s="242">
        <f>IFERROR(VALUE(VLOOKUP(AB109, 'Config Option - UW'!$B$5:$F$34, 5, FALSE)), 0)</f>
        <v>0</v>
      </c>
      <c r="AD109" s="150" t="s">
        <v>524</v>
      </c>
    </row>
    <row r="110" spans="1:30" ht="17">
      <c r="A110" s="140" t="s">
        <v>525</v>
      </c>
      <c r="B110" s="244">
        <v>93</v>
      </c>
      <c r="C110" s="141" t="s">
        <v>520</v>
      </c>
      <c r="D110" s="142" t="s">
        <v>521</v>
      </c>
      <c r="E110" s="143" t="s">
        <v>522</v>
      </c>
      <c r="F110" s="144" t="s">
        <v>137</v>
      </c>
      <c r="G110" s="147" t="s">
        <v>81</v>
      </c>
      <c r="H110" s="145" t="s">
        <v>83</v>
      </c>
      <c r="I110" s="144" t="s">
        <v>138</v>
      </c>
      <c r="J110" s="142" t="s">
        <v>139</v>
      </c>
      <c r="K110" s="141" t="s">
        <v>526</v>
      </c>
      <c r="L110" s="142"/>
      <c r="M110" s="148"/>
      <c r="N110" s="167"/>
      <c r="O110" s="149" t="s">
        <v>141</v>
      </c>
      <c r="P110" s="150" t="s">
        <v>142</v>
      </c>
      <c r="Q110" s="151"/>
      <c r="R110" s="247" t="s">
        <v>64</v>
      </c>
      <c r="S110" s="126">
        <f>IF(R110="", "", IFERROR(VLOOKUP(R110, 'Config Option - UW'!$A$38:$B$42, 2, FALSE), "") + W110 + Y110 + AA110)</f>
        <v>89.65100000000001</v>
      </c>
      <c r="T110" s="128">
        <f>IFERROR(VLOOKUP(R110, 'Config Option - UW'!$A$38:$D$42, 3, FALSE), "")</f>
        <v>1.8749999999999999E-2</v>
      </c>
      <c r="U110" s="124">
        <f>IFERROR(VLOOKUP(R110, 'Config Option - UW'!$A$38:$D$42, 4, FALSE), "")</f>
        <v>4.7600000000000003E-2</v>
      </c>
      <c r="V110" s="233" t="s">
        <v>197</v>
      </c>
      <c r="W110" s="241">
        <f>IFERROR(VALUE(VLOOKUP(V110, 'Config Option - UW'!$B$5:$F$34, 5, FALSE)), 0)</f>
        <v>10.311</v>
      </c>
      <c r="X110" s="233" t="s">
        <v>235</v>
      </c>
      <c r="Y110" s="241">
        <f>IFERROR(VALUE(VLOOKUP(X110, 'Config Option - UW'!$B$5:$F$34, 5, FALSE)), 0)</f>
        <v>4.34</v>
      </c>
      <c r="Z110" s="233"/>
      <c r="AA110" s="242">
        <f>IFERROR(VALUE(VLOOKUP(Z110, 'Config Option - UW'!$B$5:$F$34, 5, FALSE)), 0)</f>
        <v>0</v>
      </c>
      <c r="AB110" s="236"/>
      <c r="AC110" s="242">
        <f>IFERROR(VALUE(VLOOKUP(AB110, 'Config Option - UW'!$B$5:$F$34, 5, FALSE)), 0)</f>
        <v>0</v>
      </c>
      <c r="AD110" s="191"/>
    </row>
    <row r="111" spans="1:30" ht="17">
      <c r="A111" s="140" t="s">
        <v>527</v>
      </c>
      <c r="B111" s="244">
        <v>94</v>
      </c>
      <c r="C111" s="141" t="s">
        <v>528</v>
      </c>
      <c r="D111" s="142" t="s">
        <v>521</v>
      </c>
      <c r="E111" s="143" t="s">
        <v>529</v>
      </c>
      <c r="F111" s="144" t="s">
        <v>137</v>
      </c>
      <c r="G111" s="147" t="s">
        <v>81</v>
      </c>
      <c r="H111" s="145" t="s">
        <v>83</v>
      </c>
      <c r="I111" s="144" t="s">
        <v>138</v>
      </c>
      <c r="J111" s="142" t="s">
        <v>146</v>
      </c>
      <c r="K111" s="141" t="s">
        <v>530</v>
      </c>
      <c r="L111" s="171"/>
      <c r="M111" s="148"/>
      <c r="N111" s="167"/>
      <c r="O111" s="149" t="s">
        <v>141</v>
      </c>
      <c r="P111" s="150" t="s">
        <v>142</v>
      </c>
      <c r="Q111" s="151"/>
      <c r="R111" s="247" t="s">
        <v>21</v>
      </c>
      <c r="S111" s="126">
        <f>IF(R111="", "", IFERROR(VLOOKUP(R111, 'Config Option - UW'!$A$38:$B$42, 2, FALSE), "") + W111 + Y111 + AA111)</f>
        <v>32</v>
      </c>
      <c r="T111" s="128">
        <f>IFERROR(VLOOKUP(R111, 'Config Option - UW'!$A$38:$D$42, 3, FALSE), "")</f>
        <v>1.8749999999999999E-2</v>
      </c>
      <c r="U111" s="124">
        <f>IFERROR(VLOOKUP(R111, 'Config Option - UW'!$A$38:$D$42, 4, FALSE), "")</f>
        <v>0</v>
      </c>
      <c r="V111" s="233"/>
      <c r="W111" s="241">
        <f>IFERROR(VALUE(VLOOKUP(V111, 'Config Option - UW'!$B$5:$F$34, 5, FALSE)), 0)</f>
        <v>0</v>
      </c>
      <c r="X111" s="233"/>
      <c r="Y111" s="241">
        <f>IFERROR(VALUE(VLOOKUP(X111, 'Config Option - UW'!$B$5:$F$34, 5, FALSE)), 0)</f>
        <v>0</v>
      </c>
      <c r="Z111" s="233"/>
      <c r="AA111" s="242">
        <f>IFERROR(VALUE(VLOOKUP(Z111, 'Config Option - UW'!$B$5:$F$34, 5, FALSE)), 0)</f>
        <v>0</v>
      </c>
      <c r="AB111" s="238"/>
      <c r="AC111" s="242">
        <f>IFERROR(VALUE(VLOOKUP(AB111, 'Config Option - UW'!$B$5:$F$34, 5, FALSE)), 0)</f>
        <v>0</v>
      </c>
      <c r="AD111" s="191" t="s">
        <v>531</v>
      </c>
    </row>
    <row r="112" spans="1:30" ht="17">
      <c r="A112" s="140" t="s">
        <v>532</v>
      </c>
      <c r="B112" s="244">
        <v>95</v>
      </c>
      <c r="C112" s="152" t="s">
        <v>533</v>
      </c>
      <c r="D112" s="147" t="s">
        <v>521</v>
      </c>
      <c r="E112" s="153" t="s">
        <v>534</v>
      </c>
      <c r="F112" s="144" t="s">
        <v>137</v>
      </c>
      <c r="G112" s="147" t="s">
        <v>81</v>
      </c>
      <c r="H112" s="145" t="s">
        <v>83</v>
      </c>
      <c r="I112" s="144" t="s">
        <v>138</v>
      </c>
      <c r="J112" s="147" t="s">
        <v>535</v>
      </c>
      <c r="K112" s="152" t="s">
        <v>536</v>
      </c>
      <c r="L112" s="147"/>
      <c r="M112" s="168"/>
      <c r="N112" s="144"/>
      <c r="O112" s="166" t="s">
        <v>214</v>
      </c>
      <c r="P112" s="150" t="s">
        <v>148</v>
      </c>
      <c r="Q112" s="151"/>
      <c r="R112" s="247"/>
      <c r="S112" s="126" t="str">
        <f>IF(R112="", "", IFERROR(VLOOKUP(R112, 'Config Option - UW'!$A$38:$B$42, 2, FALSE), "") + W112 + Y112 + AA112)</f>
        <v/>
      </c>
      <c r="T112" s="128" t="str">
        <f>IFERROR(VLOOKUP(R112, 'Config Option - UW'!$A$38:$D$42, 3, FALSE), "")</f>
        <v/>
      </c>
      <c r="U112" s="124" t="str">
        <f>IFERROR(VLOOKUP(R112, 'Config Option - UW'!$A$38:$D$42, 4, FALSE), "")</f>
        <v/>
      </c>
      <c r="V112" s="233"/>
      <c r="W112" s="241">
        <f>IFERROR(VALUE(VLOOKUP(V112, 'Config Option - UW'!$B$5:$F$34, 5, FALSE)), 0)</f>
        <v>0</v>
      </c>
      <c r="X112" s="233"/>
      <c r="Y112" s="241">
        <f>IFERROR(VALUE(VLOOKUP(X112, 'Config Option - UW'!$B$5:$F$34, 5, FALSE)), 0)</f>
        <v>0</v>
      </c>
      <c r="Z112" s="233"/>
      <c r="AA112" s="242">
        <f>IFERROR(VALUE(VLOOKUP(Z112, 'Config Option - UW'!$B$5:$F$34, 5, FALSE)), 0)</f>
        <v>0</v>
      </c>
      <c r="AB112" s="238"/>
      <c r="AC112" s="242">
        <f>IFERROR(VALUE(VLOOKUP(AB112, 'Config Option - UW'!$B$5:$F$34, 5, FALSE)), 0)</f>
        <v>0</v>
      </c>
      <c r="AD112" s="191"/>
    </row>
    <row r="113" spans="1:31" ht="17">
      <c r="A113" s="140" t="s">
        <v>537</v>
      </c>
      <c r="B113" s="244">
        <v>96</v>
      </c>
      <c r="C113" s="141" t="s">
        <v>538</v>
      </c>
      <c r="D113" s="142" t="s">
        <v>521</v>
      </c>
      <c r="E113" s="143" t="s">
        <v>539</v>
      </c>
      <c r="F113" s="144" t="s">
        <v>137</v>
      </c>
      <c r="G113" s="147" t="s">
        <v>81</v>
      </c>
      <c r="H113" s="145" t="s">
        <v>83</v>
      </c>
      <c r="I113" s="144" t="s">
        <v>138</v>
      </c>
      <c r="J113" s="142" t="s">
        <v>280</v>
      </c>
      <c r="K113" s="141" t="s">
        <v>540</v>
      </c>
      <c r="L113" s="171"/>
      <c r="M113" s="148"/>
      <c r="N113" s="167"/>
      <c r="O113" s="149" t="s">
        <v>141</v>
      </c>
      <c r="P113" s="150" t="s">
        <v>142</v>
      </c>
      <c r="Q113" s="151"/>
      <c r="R113" s="247" t="s">
        <v>64</v>
      </c>
      <c r="S113" s="126">
        <f>IF(R113="", "", IFERROR(VLOOKUP(R113, 'Config Option - UW'!$A$38:$B$42, 2, FALSE), "") + W113 + Y113 + AA113)</f>
        <v>89.65100000000001</v>
      </c>
      <c r="T113" s="128">
        <f>IFERROR(VLOOKUP(R113, 'Config Option - UW'!$A$38:$D$42, 3, FALSE), "")</f>
        <v>1.8749999999999999E-2</v>
      </c>
      <c r="U113" s="124">
        <f>IFERROR(VLOOKUP(R113, 'Config Option - UW'!$A$38:$D$42, 4, FALSE), "")</f>
        <v>4.7600000000000003E-2</v>
      </c>
      <c r="V113" s="233" t="s">
        <v>197</v>
      </c>
      <c r="W113" s="241">
        <f>IFERROR(VALUE(VLOOKUP(V113, 'Config Option - UW'!$B$5:$F$34, 5, FALSE)), 0)</f>
        <v>10.311</v>
      </c>
      <c r="X113" s="233" t="s">
        <v>235</v>
      </c>
      <c r="Y113" s="241">
        <f>IFERROR(VALUE(VLOOKUP(X113, 'Config Option - UW'!$B$5:$F$34, 5, FALSE)), 0)</f>
        <v>4.34</v>
      </c>
      <c r="Z113" s="233"/>
      <c r="AA113" s="242">
        <f>IFERROR(VALUE(VLOOKUP(Z113, 'Config Option - UW'!$B$5:$F$34, 5, FALSE)), 0)</f>
        <v>0</v>
      </c>
      <c r="AB113" s="236"/>
      <c r="AC113" s="242">
        <f>IFERROR(VALUE(VLOOKUP(AB113, 'Config Option - UW'!$B$5:$F$34, 5, FALSE)), 0)</f>
        <v>0</v>
      </c>
      <c r="AD113" s="191"/>
      <c r="AE113"/>
    </row>
    <row r="114" spans="1:31" ht="17">
      <c r="A114" s="140" t="s">
        <v>541</v>
      </c>
      <c r="B114" s="244">
        <v>97</v>
      </c>
      <c r="C114" s="141" t="s">
        <v>542</v>
      </c>
      <c r="D114" s="142" t="s">
        <v>543</v>
      </c>
      <c r="E114" s="143" t="s">
        <v>544</v>
      </c>
      <c r="F114" s="144" t="s">
        <v>137</v>
      </c>
      <c r="G114" s="147" t="s">
        <v>81</v>
      </c>
      <c r="H114" s="145" t="s">
        <v>83</v>
      </c>
      <c r="I114" s="144" t="s">
        <v>138</v>
      </c>
      <c r="J114" s="142" t="s">
        <v>146</v>
      </c>
      <c r="K114" s="141" t="s">
        <v>545</v>
      </c>
      <c r="L114" s="142"/>
      <c r="M114" s="148"/>
      <c r="N114" s="167"/>
      <c r="O114" s="149" t="s">
        <v>141</v>
      </c>
      <c r="P114" s="150" t="s">
        <v>142</v>
      </c>
      <c r="Q114" s="151"/>
      <c r="R114" s="247" t="s">
        <v>21</v>
      </c>
      <c r="S114" s="126">
        <f>IF(R114="", "", IFERROR(VLOOKUP(R114, 'Config Option - UW'!$A$38:$B$42, 2, FALSE), "") + W114 + Y114 + AA114)</f>
        <v>34.4255</v>
      </c>
      <c r="T114" s="128">
        <f>IFERROR(VLOOKUP(R114, 'Config Option - UW'!$A$38:$D$42, 3, FALSE), "")</f>
        <v>1.8749999999999999E-2</v>
      </c>
      <c r="U114" s="124">
        <f>IFERROR(VLOOKUP(R114, 'Config Option - UW'!$A$38:$D$42, 4, FALSE), "")</f>
        <v>0</v>
      </c>
      <c r="V114" s="233" t="s">
        <v>153</v>
      </c>
      <c r="W114" s="241">
        <f>IFERROR(VALUE(VLOOKUP(V114, 'Config Option - UW'!$B$5:$F$34, 5, FALSE)), 0)</f>
        <v>2.4255</v>
      </c>
      <c r="X114" s="236"/>
      <c r="Y114" s="241">
        <f>IFERROR(VALUE(VLOOKUP(X114, 'Config Option - UW'!$B$5:$F$34, 5, FALSE)), 0)</f>
        <v>0</v>
      </c>
      <c r="Z114" s="233"/>
      <c r="AA114" s="242">
        <f>IFERROR(VALUE(VLOOKUP(Z114, 'Config Option - UW'!$B$5:$F$34, 5, FALSE)), 0)</f>
        <v>0</v>
      </c>
      <c r="AB114" s="233"/>
      <c r="AC114" s="242">
        <f>IFERROR(VALUE(VLOOKUP(AB114, 'Config Option - UW'!$B$5:$F$34, 5, FALSE)), 0)</f>
        <v>0</v>
      </c>
      <c r="AD114" s="191"/>
      <c r="AE114"/>
    </row>
    <row r="115" spans="1:31" ht="16">
      <c r="A115" s="140" t="s">
        <v>546</v>
      </c>
      <c r="B115" s="244">
        <v>98</v>
      </c>
      <c r="C115" s="141" t="s">
        <v>547</v>
      </c>
      <c r="D115" s="142" t="s">
        <v>543</v>
      </c>
      <c r="E115" s="142" t="s">
        <v>548</v>
      </c>
      <c r="F115" s="144" t="s">
        <v>137</v>
      </c>
      <c r="G115" s="147" t="s">
        <v>81</v>
      </c>
      <c r="H115" s="145" t="s">
        <v>83</v>
      </c>
      <c r="I115" s="144" t="s">
        <v>138</v>
      </c>
      <c r="J115" s="142" t="s">
        <v>549</v>
      </c>
      <c r="K115" s="141" t="s">
        <v>550</v>
      </c>
      <c r="L115" s="142"/>
      <c r="M115" s="148"/>
      <c r="N115" s="167"/>
      <c r="O115" s="149" t="s">
        <v>141</v>
      </c>
      <c r="P115" s="150" t="s">
        <v>142</v>
      </c>
      <c r="Q115" s="151"/>
      <c r="R115" s="247" t="s">
        <v>53</v>
      </c>
      <c r="S115" s="126">
        <f>IF(R115="", "", IFERROR(VLOOKUP(R115, 'Config Option - UW'!$A$38:$B$42, 2, FALSE), "") + W115 + Y115 + AA115)</f>
        <v>65</v>
      </c>
      <c r="T115" s="128">
        <f>IFERROR(VLOOKUP(R115, 'Config Option - UW'!$A$38:$D$42, 3, FALSE), "")</f>
        <v>1.8749999999999999E-2</v>
      </c>
      <c r="U115" s="124">
        <f>IFERROR(VLOOKUP(R115, 'Config Option - UW'!$A$38:$D$42, 4, FALSE), "")</f>
        <v>4.7600000000000003E-2</v>
      </c>
      <c r="V115" s="233"/>
      <c r="W115" s="241">
        <f>IFERROR(VALUE(VLOOKUP(V115, 'Config Option - UW'!$B$5:$F$34, 5, FALSE)), 0)</f>
        <v>0</v>
      </c>
      <c r="X115" s="233"/>
      <c r="Y115" s="241">
        <f>IFERROR(VALUE(VLOOKUP(X115, 'Config Option - UW'!$B$5:$F$34, 5, FALSE)), 0)</f>
        <v>0</v>
      </c>
      <c r="Z115" s="233"/>
      <c r="AA115" s="242">
        <f>IFERROR(VALUE(VLOOKUP(Z115, 'Config Option - UW'!$B$5:$F$34, 5, FALSE)), 0)</f>
        <v>0</v>
      </c>
      <c r="AB115" s="238"/>
      <c r="AC115" s="242">
        <f>IFERROR(VALUE(VLOOKUP(AB115, 'Config Option - UW'!$B$5:$F$34, 5, FALSE)), 0)</f>
        <v>0</v>
      </c>
      <c r="AD115" s="191"/>
      <c r="AE115"/>
    </row>
    <row r="116" spans="1:31" ht="17">
      <c r="A116" s="140" t="s">
        <v>551</v>
      </c>
      <c r="B116" s="244">
        <v>99</v>
      </c>
      <c r="C116" s="141" t="s">
        <v>542</v>
      </c>
      <c r="D116" s="142" t="s">
        <v>543</v>
      </c>
      <c r="E116" s="143" t="s">
        <v>552</v>
      </c>
      <c r="F116" s="144" t="s">
        <v>137</v>
      </c>
      <c r="G116" s="147" t="s">
        <v>81</v>
      </c>
      <c r="H116" s="145" t="s">
        <v>83</v>
      </c>
      <c r="I116" s="144" t="s">
        <v>138</v>
      </c>
      <c r="J116" s="142" t="s">
        <v>139</v>
      </c>
      <c r="K116" s="141" t="s">
        <v>553</v>
      </c>
      <c r="L116" s="142"/>
      <c r="M116" s="148"/>
      <c r="N116" s="167"/>
      <c r="O116" s="149" t="s">
        <v>141</v>
      </c>
      <c r="P116" s="150" t="s">
        <v>142</v>
      </c>
      <c r="Q116" s="151"/>
      <c r="R116" s="247" t="s">
        <v>53</v>
      </c>
      <c r="S116" s="126">
        <f>IF(R116="", "", IFERROR(VLOOKUP(R116, 'Config Option - UW'!$A$38:$B$42, 2, FALSE), "") + W116 + Y116 + AA116)</f>
        <v>65</v>
      </c>
      <c r="T116" s="128">
        <f>IFERROR(VLOOKUP(R116, 'Config Option - UW'!$A$38:$D$42, 3, FALSE), "")</f>
        <v>1.8749999999999999E-2</v>
      </c>
      <c r="U116" s="124">
        <f>IFERROR(VLOOKUP(R116, 'Config Option - UW'!$A$38:$D$42, 4, FALSE), "")</f>
        <v>4.7600000000000003E-2</v>
      </c>
      <c r="V116" s="233"/>
      <c r="W116" s="241">
        <f>IFERROR(VALUE(VLOOKUP(V116, 'Config Option - UW'!$B$5:$F$34, 5, FALSE)), 0)</f>
        <v>0</v>
      </c>
      <c r="X116" s="233"/>
      <c r="Y116" s="241">
        <f>IFERROR(VALUE(VLOOKUP(X116, 'Config Option - UW'!$B$5:$F$34, 5, FALSE)), 0)</f>
        <v>0</v>
      </c>
      <c r="Z116" s="233"/>
      <c r="AA116" s="242">
        <f>IFERROR(VALUE(VLOOKUP(Z116, 'Config Option - UW'!$B$5:$F$34, 5, FALSE)), 0)</f>
        <v>0</v>
      </c>
      <c r="AB116" s="238"/>
      <c r="AC116" s="242">
        <f>IFERROR(VALUE(VLOOKUP(AB116, 'Config Option - UW'!$B$5:$F$34, 5, FALSE)), 0)</f>
        <v>0</v>
      </c>
      <c r="AD116" s="191"/>
      <c r="AE116"/>
    </row>
    <row r="117" spans="1:31" ht="17">
      <c r="A117" s="140" t="s">
        <v>554</v>
      </c>
      <c r="B117" s="244">
        <v>100</v>
      </c>
      <c r="C117" s="141" t="s">
        <v>542</v>
      </c>
      <c r="D117" s="142" t="s">
        <v>543</v>
      </c>
      <c r="E117" s="143" t="s">
        <v>555</v>
      </c>
      <c r="F117" s="144" t="s">
        <v>137</v>
      </c>
      <c r="G117" s="147" t="s">
        <v>81</v>
      </c>
      <c r="H117" s="145" t="s">
        <v>83</v>
      </c>
      <c r="I117" s="144" t="s">
        <v>138</v>
      </c>
      <c r="J117" s="142" t="s">
        <v>151</v>
      </c>
      <c r="K117" s="141" t="s">
        <v>556</v>
      </c>
      <c r="L117" s="142"/>
      <c r="M117" s="148"/>
      <c r="N117" s="167"/>
      <c r="O117" s="149" t="s">
        <v>141</v>
      </c>
      <c r="P117" s="150" t="s">
        <v>142</v>
      </c>
      <c r="Q117" s="151"/>
      <c r="R117" s="247" t="s">
        <v>25</v>
      </c>
      <c r="S117" s="126">
        <f>IF(R117="", "", IFERROR(VLOOKUP(R117, 'Config Option - UW'!$A$38:$B$42, 2, FALSE), "") + W117 + Y117 + AA117)</f>
        <v>70</v>
      </c>
      <c r="T117" s="128">
        <f>IFERROR(VLOOKUP(R117, 'Config Option - UW'!$A$38:$D$42, 3, FALSE), "")</f>
        <v>1.8749999999999999E-2</v>
      </c>
      <c r="U117" s="124">
        <f>IFERROR(VLOOKUP(R117, 'Config Option - UW'!$A$38:$D$42, 4, FALSE), "")</f>
        <v>0</v>
      </c>
      <c r="V117" s="233"/>
      <c r="W117" s="241">
        <f>IFERROR(VALUE(VLOOKUP(V117, 'Config Option - UW'!$B$5:$F$34, 5, FALSE)), 0)</f>
        <v>0</v>
      </c>
      <c r="X117" s="233"/>
      <c r="Y117" s="241">
        <f>IFERROR(VALUE(VLOOKUP(X117, 'Config Option - UW'!$B$5:$F$34, 5, FALSE)), 0)</f>
        <v>0</v>
      </c>
      <c r="Z117" s="233"/>
      <c r="AA117" s="242">
        <f>IFERROR(VALUE(VLOOKUP(Z117, 'Config Option - UW'!$B$5:$F$34, 5, FALSE)), 0)</f>
        <v>0</v>
      </c>
      <c r="AB117" s="238"/>
      <c r="AC117" s="242">
        <f>IFERROR(VALUE(VLOOKUP(AB117, 'Config Option - UW'!$B$5:$F$34, 5, FALSE)), 0)</f>
        <v>0</v>
      </c>
      <c r="AD117" s="191"/>
      <c r="AE117"/>
    </row>
    <row r="118" spans="1:31" ht="17">
      <c r="A118" s="140" t="s">
        <v>557</v>
      </c>
      <c r="B118" s="244">
        <v>101</v>
      </c>
      <c r="C118" s="141" t="s">
        <v>558</v>
      </c>
      <c r="D118" s="142" t="s">
        <v>543</v>
      </c>
      <c r="E118" s="143" t="s">
        <v>559</v>
      </c>
      <c r="F118" s="144" t="s">
        <v>137</v>
      </c>
      <c r="G118" s="147" t="s">
        <v>81</v>
      </c>
      <c r="H118" s="145" t="s">
        <v>83</v>
      </c>
      <c r="I118" s="144" t="s">
        <v>138</v>
      </c>
      <c r="J118" s="142" t="s">
        <v>146</v>
      </c>
      <c r="K118" s="141" t="s">
        <v>560</v>
      </c>
      <c r="L118" s="142"/>
      <c r="M118" s="148"/>
      <c r="N118" s="167"/>
      <c r="O118" s="149" t="s">
        <v>141</v>
      </c>
      <c r="P118" s="150" t="s">
        <v>142</v>
      </c>
      <c r="Q118" s="151"/>
      <c r="R118" s="247" t="s">
        <v>21</v>
      </c>
      <c r="S118" s="126">
        <f>IF(R118="", "", IFERROR(VLOOKUP(R118, 'Config Option - UW'!$A$38:$B$42, 2, FALSE), "") + W118 + Y118 + AA118)</f>
        <v>34.4255</v>
      </c>
      <c r="T118" s="128">
        <f>IFERROR(VLOOKUP(R118, 'Config Option - UW'!$A$38:$D$42, 3, FALSE), "")</f>
        <v>1.8749999999999999E-2</v>
      </c>
      <c r="U118" s="124">
        <f>IFERROR(VLOOKUP(R118, 'Config Option - UW'!$A$38:$D$42, 4, FALSE), "")</f>
        <v>0</v>
      </c>
      <c r="V118" s="233" t="s">
        <v>153</v>
      </c>
      <c r="W118" s="241">
        <f>IFERROR(VALUE(VLOOKUP(V118, 'Config Option - UW'!$B$5:$F$34, 5, FALSE)), 0)</f>
        <v>2.4255</v>
      </c>
      <c r="X118" s="236"/>
      <c r="Y118" s="241">
        <f>IFERROR(VALUE(VLOOKUP(X118, 'Config Option - UW'!$B$5:$F$34, 5, FALSE)), 0)</f>
        <v>0</v>
      </c>
      <c r="Z118" s="233"/>
      <c r="AA118" s="242">
        <f>IFERROR(VALUE(VLOOKUP(Z118, 'Config Option - UW'!$B$5:$F$34, 5, FALSE)), 0)</f>
        <v>0</v>
      </c>
      <c r="AB118" s="233"/>
      <c r="AC118" s="242">
        <f>IFERROR(VALUE(VLOOKUP(AB118, 'Config Option - UW'!$B$5:$F$34, 5, FALSE)), 0)</f>
        <v>0</v>
      </c>
      <c r="AD118" s="191"/>
      <c r="AE118"/>
    </row>
    <row r="119" spans="1:31" ht="17">
      <c r="A119" s="140" t="s">
        <v>561</v>
      </c>
      <c r="B119" s="244">
        <v>102</v>
      </c>
      <c r="C119" s="141" t="s">
        <v>562</v>
      </c>
      <c r="D119" s="142" t="s">
        <v>543</v>
      </c>
      <c r="E119" s="143" t="s">
        <v>563</v>
      </c>
      <c r="F119" s="144" t="s">
        <v>137</v>
      </c>
      <c r="G119" s="147" t="s">
        <v>81</v>
      </c>
      <c r="H119" s="145" t="s">
        <v>83</v>
      </c>
      <c r="I119" s="144" t="s">
        <v>138</v>
      </c>
      <c r="J119" s="142" t="s">
        <v>139</v>
      </c>
      <c r="K119" s="141" t="s">
        <v>564</v>
      </c>
      <c r="L119" s="142"/>
      <c r="M119" s="148"/>
      <c r="N119" s="167"/>
      <c r="O119" s="149" t="s">
        <v>141</v>
      </c>
      <c r="P119" s="150" t="s">
        <v>142</v>
      </c>
      <c r="Q119" s="151"/>
      <c r="R119" s="247" t="s">
        <v>53</v>
      </c>
      <c r="S119" s="126">
        <f>IF(R119="", "", IFERROR(VLOOKUP(R119, 'Config Option - UW'!$A$38:$B$42, 2, FALSE), "") + W119 + Y119 + AA119)</f>
        <v>65</v>
      </c>
      <c r="T119" s="128">
        <f>IFERROR(VLOOKUP(R119, 'Config Option - UW'!$A$38:$D$42, 3, FALSE), "")</f>
        <v>1.8749999999999999E-2</v>
      </c>
      <c r="U119" s="124">
        <f>IFERROR(VLOOKUP(R119, 'Config Option - UW'!$A$38:$D$42, 4, FALSE), "")</f>
        <v>4.7600000000000003E-2</v>
      </c>
      <c r="V119" s="233"/>
      <c r="W119" s="241">
        <f>IFERROR(VALUE(VLOOKUP(V119, 'Config Option - UW'!$B$5:$F$34, 5, FALSE)), 0)</f>
        <v>0</v>
      </c>
      <c r="X119" s="233"/>
      <c r="Y119" s="241">
        <f>IFERROR(VALUE(VLOOKUP(X119, 'Config Option - UW'!$B$5:$F$34, 5, FALSE)), 0)</f>
        <v>0</v>
      </c>
      <c r="Z119" s="233"/>
      <c r="AA119" s="242">
        <f>IFERROR(VALUE(VLOOKUP(Z119, 'Config Option - UW'!$B$5:$F$34, 5, FALSE)), 0)</f>
        <v>0</v>
      </c>
      <c r="AB119" s="238"/>
      <c r="AC119" s="242">
        <f>IFERROR(VALUE(VLOOKUP(AB119, 'Config Option - UW'!$B$5:$F$34, 5, FALSE)), 0)</f>
        <v>0</v>
      </c>
      <c r="AD119" s="191"/>
      <c r="AE119"/>
    </row>
    <row r="120" spans="1:31" ht="16">
      <c r="A120" s="140" t="s">
        <v>565</v>
      </c>
      <c r="B120" s="244">
        <v>103</v>
      </c>
      <c r="C120" s="141" t="s">
        <v>566</v>
      </c>
      <c r="D120" s="142" t="s">
        <v>543</v>
      </c>
      <c r="E120" s="142" t="s">
        <v>567</v>
      </c>
      <c r="F120" s="144" t="s">
        <v>137</v>
      </c>
      <c r="G120" s="147" t="s">
        <v>81</v>
      </c>
      <c r="H120" s="145" t="s">
        <v>83</v>
      </c>
      <c r="I120" s="144" t="s">
        <v>138</v>
      </c>
      <c r="J120" s="142" t="s">
        <v>146</v>
      </c>
      <c r="K120" s="141" t="s">
        <v>568</v>
      </c>
      <c r="L120" s="142"/>
      <c r="M120" s="148"/>
      <c r="N120" s="167"/>
      <c r="O120" s="149" t="s">
        <v>141</v>
      </c>
      <c r="P120" s="150" t="s">
        <v>142</v>
      </c>
      <c r="Q120" s="151"/>
      <c r="R120" s="247" t="s">
        <v>49</v>
      </c>
      <c r="S120" s="126">
        <f>IF(R120="", "", IFERROR(VLOOKUP(R120, 'Config Option - UW'!$A$38:$B$42, 2, FALSE), "") + W120 + Y120 + AA120)</f>
        <v>44.334000000000003</v>
      </c>
      <c r="T120" s="128">
        <f>IFERROR(VLOOKUP(R120, 'Config Option - UW'!$A$38:$D$42, 3, FALSE), "")</f>
        <v>1.8749999999999999E-2</v>
      </c>
      <c r="U120" s="124">
        <f>IFERROR(VLOOKUP(R120, 'Config Option - UW'!$A$38:$D$42, 4, FALSE), "")</f>
        <v>4.7600000000000003E-2</v>
      </c>
      <c r="V120" s="233" t="s">
        <v>166</v>
      </c>
      <c r="W120" s="241">
        <f>IFERROR(VALUE(VLOOKUP(V120, 'Config Option - UW'!$B$5:$F$34, 5, FALSE)), 0)</f>
        <v>3.0659999999999998</v>
      </c>
      <c r="X120" s="233" t="s">
        <v>201</v>
      </c>
      <c r="Y120" s="241">
        <f>IFERROR(VALUE(VLOOKUP(X120, 'Config Option - UW'!$B$5:$F$34, 5, FALSE)), 0)</f>
        <v>2.2680000000000002</v>
      </c>
      <c r="Z120" s="236"/>
      <c r="AA120" s="242">
        <f>IFERROR(VALUE(VLOOKUP(Z120, 'Config Option - UW'!$B$5:$F$34, 5, FALSE)), 0)</f>
        <v>0</v>
      </c>
      <c r="AB120" s="233"/>
      <c r="AC120" s="242">
        <f>IFERROR(VALUE(VLOOKUP(AB120, 'Config Option - UW'!$B$5:$F$34, 5, FALSE)), 0)</f>
        <v>0</v>
      </c>
      <c r="AD120" s="191"/>
      <c r="AE120"/>
    </row>
    <row r="121" spans="1:31" ht="17">
      <c r="A121" s="140" t="s">
        <v>569</v>
      </c>
      <c r="B121" s="244">
        <v>104</v>
      </c>
      <c r="C121" s="176" t="s">
        <v>570</v>
      </c>
      <c r="D121" s="142" t="s">
        <v>543</v>
      </c>
      <c r="E121" s="143" t="s">
        <v>571</v>
      </c>
      <c r="F121" s="144" t="s">
        <v>137</v>
      </c>
      <c r="G121" s="147" t="s">
        <v>81</v>
      </c>
      <c r="H121" s="145" t="s">
        <v>83</v>
      </c>
      <c r="I121" s="144" t="s">
        <v>138</v>
      </c>
      <c r="J121" s="142" t="s">
        <v>572</v>
      </c>
      <c r="K121" s="141" t="s">
        <v>573</v>
      </c>
      <c r="L121" s="142"/>
      <c r="M121" s="148"/>
      <c r="N121" s="167"/>
      <c r="O121" s="166" t="s">
        <v>171</v>
      </c>
      <c r="P121" s="150" t="s">
        <v>142</v>
      </c>
      <c r="Q121" s="151"/>
      <c r="R121" s="247"/>
      <c r="S121" s="126" t="str">
        <f>IF(R121="", "", IFERROR(VLOOKUP(R121, 'Config Option - UW'!$A$38:$B$42, 2, FALSE), "") + W121 + Y121 + AA121)</f>
        <v/>
      </c>
      <c r="T121" s="128" t="str">
        <f>IFERROR(VLOOKUP(R121, 'Config Option - UW'!$A$38:$D$42, 3, FALSE), "")</f>
        <v/>
      </c>
      <c r="U121" s="124" t="str">
        <f>IFERROR(VLOOKUP(R121, 'Config Option - UW'!$A$38:$D$42, 4, FALSE), "")</f>
        <v/>
      </c>
      <c r="V121" s="233"/>
      <c r="W121" s="241">
        <f>IFERROR(VALUE(VLOOKUP(V121, 'Config Option - UW'!$B$5:$F$34, 5, FALSE)), 0)</f>
        <v>0</v>
      </c>
      <c r="X121" s="233"/>
      <c r="Y121" s="241">
        <f>IFERROR(VALUE(VLOOKUP(X121, 'Config Option - UW'!$B$5:$F$34, 5, FALSE)), 0)</f>
        <v>0</v>
      </c>
      <c r="Z121" s="233"/>
      <c r="AA121" s="242">
        <f>IFERROR(VALUE(VLOOKUP(Z121, 'Config Option - UW'!$B$5:$F$34, 5, FALSE)), 0)</f>
        <v>0</v>
      </c>
      <c r="AB121" s="238"/>
      <c r="AC121" s="242">
        <f>IFERROR(VALUE(VLOOKUP(AB121, 'Config Option - UW'!$B$5:$F$34, 5, FALSE)), 0)</f>
        <v>0</v>
      </c>
      <c r="AD121" s="191" t="s">
        <v>574</v>
      </c>
      <c r="AE121"/>
    </row>
    <row r="122" spans="1:31" ht="16">
      <c r="A122" s="140" t="s">
        <v>575</v>
      </c>
      <c r="B122" s="246">
        <v>105</v>
      </c>
      <c r="C122" s="252" t="s">
        <v>576</v>
      </c>
      <c r="D122" s="177" t="s">
        <v>543</v>
      </c>
      <c r="E122" s="142" t="s">
        <v>577</v>
      </c>
      <c r="F122" s="144" t="s">
        <v>137</v>
      </c>
      <c r="G122" s="147" t="s">
        <v>81</v>
      </c>
      <c r="H122" s="145" t="s">
        <v>83</v>
      </c>
      <c r="I122" s="144" t="s">
        <v>138</v>
      </c>
      <c r="J122" s="142" t="s">
        <v>151</v>
      </c>
      <c r="K122" s="141" t="s">
        <v>578</v>
      </c>
      <c r="L122" s="142"/>
      <c r="M122" s="148"/>
      <c r="N122" s="167"/>
      <c r="O122" s="166" t="s">
        <v>171</v>
      </c>
      <c r="P122" s="150" t="s">
        <v>142</v>
      </c>
      <c r="Q122" s="151"/>
      <c r="R122" s="247"/>
      <c r="S122" s="126" t="str">
        <f>IF(R122="", "", IFERROR(VLOOKUP(R122, 'Config Option - UW'!$A$38:$B$42, 2, FALSE), "") + W122 + Y122 + AA122)</f>
        <v/>
      </c>
      <c r="T122" s="128" t="str">
        <f>IFERROR(VLOOKUP(R122, 'Config Option - UW'!$A$38:$D$42, 3, FALSE), "")</f>
        <v/>
      </c>
      <c r="U122" s="124" t="str">
        <f>IFERROR(VLOOKUP(R122, 'Config Option - UW'!$A$38:$D$42, 4, FALSE), "")</f>
        <v/>
      </c>
      <c r="V122" s="233"/>
      <c r="W122" s="241">
        <f>IFERROR(VALUE(VLOOKUP(V122, 'Config Option - UW'!$B$5:$F$34, 5, FALSE)), 0)</f>
        <v>0</v>
      </c>
      <c r="X122" s="233"/>
      <c r="Y122" s="241">
        <f>IFERROR(VALUE(VLOOKUP(X122, 'Config Option - UW'!$B$5:$F$34, 5, FALSE)), 0)</f>
        <v>0</v>
      </c>
      <c r="Z122" s="233"/>
      <c r="AA122" s="242">
        <f>IFERROR(VALUE(VLOOKUP(Z122, 'Config Option - UW'!$B$5:$F$34, 5, FALSE)), 0)</f>
        <v>0</v>
      </c>
      <c r="AB122" s="238"/>
      <c r="AC122" s="242">
        <f>IFERROR(VALUE(VLOOKUP(AB122, 'Config Option - UW'!$B$5:$F$34, 5, FALSE)), 0)</f>
        <v>0</v>
      </c>
      <c r="AD122" s="191" t="s">
        <v>574</v>
      </c>
      <c r="AE122"/>
    </row>
    <row r="123" spans="1:31" ht="16">
      <c r="A123" s="140" t="s">
        <v>579</v>
      </c>
      <c r="B123" s="246">
        <v>106</v>
      </c>
      <c r="C123" s="252" t="s">
        <v>576</v>
      </c>
      <c r="D123" s="177" t="s">
        <v>543</v>
      </c>
      <c r="E123" s="142" t="s">
        <v>580</v>
      </c>
      <c r="F123" s="144" t="s">
        <v>137</v>
      </c>
      <c r="G123" s="147" t="s">
        <v>81</v>
      </c>
      <c r="H123" s="145" t="s">
        <v>83</v>
      </c>
      <c r="I123" s="144" t="s">
        <v>138</v>
      </c>
      <c r="J123" s="142" t="s">
        <v>581</v>
      </c>
      <c r="K123" s="141" t="s">
        <v>582</v>
      </c>
      <c r="L123" s="142"/>
      <c r="M123" s="148"/>
      <c r="N123" s="167"/>
      <c r="O123" s="166" t="s">
        <v>171</v>
      </c>
      <c r="P123" s="150" t="s">
        <v>142</v>
      </c>
      <c r="Q123" s="151"/>
      <c r="R123" s="247"/>
      <c r="S123" s="126" t="str">
        <f>IF(R123="", "", IFERROR(VLOOKUP(R123, 'Config Option - UW'!$A$38:$B$42, 2, FALSE), "") + W123 + Y123 + AA123)</f>
        <v/>
      </c>
      <c r="T123" s="128" t="str">
        <f>IFERROR(VLOOKUP(R123, 'Config Option - UW'!$A$38:$D$42, 3, FALSE), "")</f>
        <v/>
      </c>
      <c r="U123" s="124" t="str">
        <f>IFERROR(VLOOKUP(R123, 'Config Option - UW'!$A$38:$D$42, 4, FALSE), "")</f>
        <v/>
      </c>
      <c r="V123" s="233"/>
      <c r="W123" s="241">
        <f>IFERROR(VALUE(VLOOKUP(V123, 'Config Option - UW'!$B$5:$F$34, 5, FALSE)), 0)</f>
        <v>0</v>
      </c>
      <c r="X123" s="233"/>
      <c r="Y123" s="241">
        <f>IFERROR(VALUE(VLOOKUP(X123, 'Config Option - UW'!$B$5:$F$34, 5, FALSE)), 0)</f>
        <v>0</v>
      </c>
      <c r="Z123" s="233"/>
      <c r="AA123" s="242">
        <f>IFERROR(VALUE(VLOOKUP(Z123, 'Config Option - UW'!$B$5:$F$34, 5, FALSE)), 0)</f>
        <v>0</v>
      </c>
      <c r="AB123" s="238"/>
      <c r="AC123" s="242">
        <f>IFERROR(VALUE(VLOOKUP(AB123, 'Config Option - UW'!$B$5:$F$34, 5, FALSE)), 0)</f>
        <v>0</v>
      </c>
      <c r="AD123" s="191" t="s">
        <v>574</v>
      </c>
      <c r="AE123"/>
    </row>
    <row r="124" spans="1:31" ht="16">
      <c r="A124" s="140" t="s">
        <v>583</v>
      </c>
      <c r="B124" s="246">
        <v>107</v>
      </c>
      <c r="C124" s="252" t="s">
        <v>576</v>
      </c>
      <c r="D124" s="177" t="s">
        <v>543</v>
      </c>
      <c r="E124" s="142" t="s">
        <v>584</v>
      </c>
      <c r="F124" s="144" t="s">
        <v>137</v>
      </c>
      <c r="G124" s="147" t="s">
        <v>81</v>
      </c>
      <c r="H124" s="145" t="s">
        <v>83</v>
      </c>
      <c r="I124" s="144" t="s">
        <v>138</v>
      </c>
      <c r="J124" s="142" t="s">
        <v>581</v>
      </c>
      <c r="K124" s="141" t="s">
        <v>585</v>
      </c>
      <c r="L124" s="142"/>
      <c r="M124" s="148"/>
      <c r="N124" s="167"/>
      <c r="O124" s="149" t="s">
        <v>141</v>
      </c>
      <c r="P124" s="150" t="s">
        <v>142</v>
      </c>
      <c r="Q124" s="151"/>
      <c r="R124" s="247" t="s">
        <v>25</v>
      </c>
      <c r="S124" s="126">
        <f>IF(R124="", "", IFERROR(VLOOKUP(R124, 'Config Option - UW'!$A$38:$B$42, 2, FALSE), "") + W124 + Y124 + AA124)</f>
        <v>70</v>
      </c>
      <c r="T124" s="128">
        <f>IFERROR(VLOOKUP(R124, 'Config Option - UW'!$A$38:$D$42, 3, FALSE), "")</f>
        <v>1.8749999999999999E-2</v>
      </c>
      <c r="U124" s="124">
        <f>IFERROR(VLOOKUP(R124, 'Config Option - UW'!$A$38:$D$42, 4, FALSE), "")</f>
        <v>0</v>
      </c>
      <c r="V124" s="233"/>
      <c r="W124" s="241">
        <f>IFERROR(VALUE(VLOOKUP(V124, 'Config Option - UW'!$B$5:$F$34, 5, FALSE)), 0)</f>
        <v>0</v>
      </c>
      <c r="X124" s="233"/>
      <c r="Y124" s="241">
        <f>IFERROR(VALUE(VLOOKUP(X124, 'Config Option - UW'!$B$5:$F$34, 5, FALSE)), 0)</f>
        <v>0</v>
      </c>
      <c r="Z124" s="233"/>
      <c r="AA124" s="242">
        <f>IFERROR(VALUE(VLOOKUP(Z124, 'Config Option - UW'!$B$5:$F$34, 5, FALSE)), 0)</f>
        <v>0</v>
      </c>
      <c r="AB124" s="238"/>
      <c r="AC124" s="242">
        <f>IFERROR(VALUE(VLOOKUP(AB124, 'Config Option - UW'!$B$5:$F$34, 5, FALSE)), 0)</f>
        <v>0</v>
      </c>
      <c r="AD124" s="191"/>
      <c r="AE124"/>
    </row>
    <row r="125" spans="1:31" ht="17">
      <c r="A125" s="140" t="s">
        <v>586</v>
      </c>
      <c r="B125" s="246">
        <v>108</v>
      </c>
      <c r="C125" s="252" t="s">
        <v>576</v>
      </c>
      <c r="D125" s="177" t="s">
        <v>543</v>
      </c>
      <c r="E125" s="143" t="s">
        <v>587</v>
      </c>
      <c r="F125" s="144" t="s">
        <v>137</v>
      </c>
      <c r="G125" s="147" t="s">
        <v>81</v>
      </c>
      <c r="H125" s="145" t="s">
        <v>83</v>
      </c>
      <c r="I125" s="144" t="s">
        <v>138</v>
      </c>
      <c r="J125" s="142" t="s">
        <v>151</v>
      </c>
      <c r="K125" s="141" t="s">
        <v>588</v>
      </c>
      <c r="L125" s="142"/>
      <c r="M125" s="148"/>
      <c r="N125" s="167"/>
      <c r="O125" s="149" t="s">
        <v>141</v>
      </c>
      <c r="P125" s="150" t="s">
        <v>142</v>
      </c>
      <c r="Q125" s="151"/>
      <c r="R125" s="247" t="s">
        <v>25</v>
      </c>
      <c r="S125" s="126">
        <f>IF(R125="", "", IFERROR(VLOOKUP(R125, 'Config Option - UW'!$A$38:$B$42, 2, FALSE), "") + W125 + Y125 + AA125)</f>
        <v>70</v>
      </c>
      <c r="T125" s="128">
        <f>IFERROR(VLOOKUP(R125, 'Config Option - UW'!$A$38:$D$42, 3, FALSE), "")</f>
        <v>1.8749999999999999E-2</v>
      </c>
      <c r="U125" s="124">
        <f>IFERROR(VLOOKUP(R125, 'Config Option - UW'!$A$38:$D$42, 4, FALSE), "")</f>
        <v>0</v>
      </c>
      <c r="V125" s="233"/>
      <c r="W125" s="241">
        <f>IFERROR(VALUE(VLOOKUP(V125, 'Config Option - UW'!$B$5:$F$34, 5, FALSE)), 0)</f>
        <v>0</v>
      </c>
      <c r="X125" s="233"/>
      <c r="Y125" s="241">
        <f>IFERROR(VALUE(VLOOKUP(X125, 'Config Option - UW'!$B$5:$F$34, 5, FALSE)), 0)</f>
        <v>0</v>
      </c>
      <c r="Z125" s="233"/>
      <c r="AA125" s="242">
        <f>IFERROR(VALUE(VLOOKUP(Z125, 'Config Option - UW'!$B$5:$F$34, 5, FALSE)), 0)</f>
        <v>0</v>
      </c>
      <c r="AB125" s="238"/>
      <c r="AC125" s="242">
        <f>IFERROR(VALUE(VLOOKUP(AB125, 'Config Option - UW'!$B$5:$F$34, 5, FALSE)), 0)</f>
        <v>0</v>
      </c>
      <c r="AD125" s="191"/>
      <c r="AE125"/>
    </row>
    <row r="126" spans="1:31" ht="17">
      <c r="A126" s="140" t="s">
        <v>589</v>
      </c>
      <c r="B126" s="246">
        <v>109</v>
      </c>
      <c r="C126" s="252" t="s">
        <v>576</v>
      </c>
      <c r="D126" s="177" t="s">
        <v>543</v>
      </c>
      <c r="E126" s="143" t="s">
        <v>590</v>
      </c>
      <c r="F126" s="144" t="s">
        <v>137</v>
      </c>
      <c r="G126" s="147" t="s">
        <v>81</v>
      </c>
      <c r="H126" s="145" t="s">
        <v>83</v>
      </c>
      <c r="I126" s="144" t="s">
        <v>138</v>
      </c>
      <c r="J126" s="142" t="s">
        <v>139</v>
      </c>
      <c r="K126" s="141" t="s">
        <v>591</v>
      </c>
      <c r="L126" s="142"/>
      <c r="M126" s="148"/>
      <c r="N126" s="167"/>
      <c r="O126" s="149" t="s">
        <v>141</v>
      </c>
      <c r="P126" s="150" t="s">
        <v>142</v>
      </c>
      <c r="Q126" s="151"/>
      <c r="R126" s="247" t="s">
        <v>53</v>
      </c>
      <c r="S126" s="126">
        <f>IF(R126="", "", IFERROR(VLOOKUP(R126, 'Config Option - UW'!$A$38:$B$42, 2, FALSE), "") + W126 + Y126 + AA126)</f>
        <v>65</v>
      </c>
      <c r="T126" s="128">
        <f>IFERROR(VLOOKUP(R126, 'Config Option - UW'!$A$38:$D$42, 3, FALSE), "")</f>
        <v>1.8749999999999999E-2</v>
      </c>
      <c r="U126" s="124">
        <f>IFERROR(VLOOKUP(R126, 'Config Option - UW'!$A$38:$D$42, 4, FALSE), "")</f>
        <v>4.7600000000000003E-2</v>
      </c>
      <c r="V126" s="233"/>
      <c r="W126" s="241">
        <f>IFERROR(VALUE(VLOOKUP(V126, 'Config Option - UW'!$B$5:$F$34, 5, FALSE)), 0)</f>
        <v>0</v>
      </c>
      <c r="X126" s="233"/>
      <c r="Y126" s="241">
        <f>IFERROR(VALUE(VLOOKUP(X126, 'Config Option - UW'!$B$5:$F$34, 5, FALSE)), 0)</f>
        <v>0</v>
      </c>
      <c r="Z126" s="233"/>
      <c r="AA126" s="242">
        <f>IFERROR(VALUE(VLOOKUP(Z126, 'Config Option - UW'!$B$5:$F$34, 5, FALSE)), 0)</f>
        <v>0</v>
      </c>
      <c r="AB126" s="238"/>
      <c r="AC126" s="242">
        <f>IFERROR(VALUE(VLOOKUP(AB126, 'Config Option - UW'!$B$5:$F$34, 5, FALSE)), 0)</f>
        <v>0</v>
      </c>
      <c r="AD126" s="191"/>
      <c r="AE126"/>
    </row>
    <row r="127" spans="1:31" ht="17">
      <c r="A127" s="140" t="s">
        <v>592</v>
      </c>
      <c r="B127" s="246">
        <v>110</v>
      </c>
      <c r="C127" s="252" t="s">
        <v>576</v>
      </c>
      <c r="D127" s="177" t="s">
        <v>543</v>
      </c>
      <c r="E127" s="143" t="s">
        <v>593</v>
      </c>
      <c r="F127" s="144" t="s">
        <v>137</v>
      </c>
      <c r="G127" s="147" t="s">
        <v>81</v>
      </c>
      <c r="H127" s="145" t="s">
        <v>83</v>
      </c>
      <c r="I127" s="144" t="s">
        <v>138</v>
      </c>
      <c r="J127" s="142" t="s">
        <v>139</v>
      </c>
      <c r="K127" s="141" t="s">
        <v>594</v>
      </c>
      <c r="L127" s="142"/>
      <c r="M127" s="148"/>
      <c r="N127" s="167"/>
      <c r="O127" s="149" t="s">
        <v>141</v>
      </c>
      <c r="P127" s="150" t="s">
        <v>142</v>
      </c>
      <c r="Q127" s="151"/>
      <c r="R127" s="247" t="s">
        <v>53</v>
      </c>
      <c r="S127" s="126">
        <f>IF(R127="", "", IFERROR(VLOOKUP(R127, 'Config Option - UW'!$A$38:$B$42, 2, FALSE), "") + W127 + Y127 + AA127)</f>
        <v>65</v>
      </c>
      <c r="T127" s="128">
        <f>IFERROR(VLOOKUP(R127, 'Config Option - UW'!$A$38:$D$42, 3, FALSE), "")</f>
        <v>1.8749999999999999E-2</v>
      </c>
      <c r="U127" s="124">
        <f>IFERROR(VLOOKUP(R127, 'Config Option - UW'!$A$38:$D$42, 4, FALSE), "")</f>
        <v>4.7600000000000003E-2</v>
      </c>
      <c r="V127" s="233"/>
      <c r="W127" s="241">
        <f>IFERROR(VALUE(VLOOKUP(V127, 'Config Option - UW'!$B$5:$F$34, 5, FALSE)), 0)</f>
        <v>0</v>
      </c>
      <c r="X127" s="233"/>
      <c r="Y127" s="241">
        <f>IFERROR(VALUE(VLOOKUP(X127, 'Config Option - UW'!$B$5:$F$34, 5, FALSE)), 0)</f>
        <v>0</v>
      </c>
      <c r="Z127" s="233"/>
      <c r="AA127" s="242">
        <f>IFERROR(VALUE(VLOOKUP(Z127, 'Config Option - UW'!$B$5:$F$34, 5, FALSE)), 0)</f>
        <v>0</v>
      </c>
      <c r="AB127" s="238"/>
      <c r="AC127" s="242">
        <f>IFERROR(VALUE(VLOOKUP(AB127, 'Config Option - UW'!$B$5:$F$34, 5, FALSE)), 0)</f>
        <v>0</v>
      </c>
      <c r="AD127" s="191"/>
      <c r="AE127"/>
    </row>
    <row r="128" spans="1:31" ht="17">
      <c r="A128" s="140" t="s">
        <v>595</v>
      </c>
      <c r="B128" s="246">
        <v>111</v>
      </c>
      <c r="C128" s="252" t="s">
        <v>576</v>
      </c>
      <c r="D128" s="177" t="s">
        <v>543</v>
      </c>
      <c r="E128" s="143" t="s">
        <v>596</v>
      </c>
      <c r="F128" s="144" t="s">
        <v>137</v>
      </c>
      <c r="G128" s="147" t="s">
        <v>81</v>
      </c>
      <c r="H128" s="145" t="s">
        <v>83</v>
      </c>
      <c r="I128" s="144" t="s">
        <v>138</v>
      </c>
      <c r="J128" s="142" t="s">
        <v>195</v>
      </c>
      <c r="K128" s="141" t="s">
        <v>597</v>
      </c>
      <c r="L128" s="142"/>
      <c r="M128" s="148"/>
      <c r="N128" s="167"/>
      <c r="O128" s="166" t="s">
        <v>171</v>
      </c>
      <c r="P128" s="150" t="s">
        <v>142</v>
      </c>
      <c r="Q128" s="151"/>
      <c r="R128" s="249"/>
      <c r="S128" s="126" t="str">
        <f>IF(R128="", "", IFERROR(VLOOKUP(R128, 'Config Option - UW'!$A$38:$B$42, 2, FALSE), "") + W128 + Y128 + AA128)</f>
        <v/>
      </c>
      <c r="T128" s="128" t="str">
        <f>IFERROR(VLOOKUP(AD128, 'Config Option - UW'!$A$38:$D$42, 3, FALSE), "")</f>
        <v/>
      </c>
      <c r="U128" s="124" t="str">
        <f>IFERROR(VLOOKUP(R128, 'Config Option - UW'!$A$38:$D$42, 4, FALSE), "")</f>
        <v/>
      </c>
      <c r="V128" s="233"/>
      <c r="W128" s="241">
        <f>IFERROR(VALUE(VLOOKUP(V128, 'Config Option - UW'!$B$5:$F$34, 5, FALSE)), 0)</f>
        <v>0</v>
      </c>
      <c r="X128" s="233"/>
      <c r="Y128" s="241">
        <f>IFERROR(VALUE(VLOOKUP(X128, 'Config Option - UW'!$B$5:$F$34, 5, FALSE)), 0)</f>
        <v>0</v>
      </c>
      <c r="Z128" s="233"/>
      <c r="AA128" s="242">
        <f>IFERROR(VALUE(VLOOKUP(Z128, 'Config Option - UW'!$B$5:$F$34, 5, FALSE)), 0)</f>
        <v>0</v>
      </c>
      <c r="AB128" s="238"/>
      <c r="AC128" s="242">
        <f>IFERROR(VALUE(VLOOKUP(AB128, 'Config Option - UW'!$B$5:$F$34, 5, FALSE)), 0)</f>
        <v>0</v>
      </c>
      <c r="AD128" s="150" t="s">
        <v>598</v>
      </c>
      <c r="AE128"/>
    </row>
    <row r="129" spans="1:31" ht="17">
      <c r="A129" s="140" t="s">
        <v>599</v>
      </c>
      <c r="B129" s="244">
        <v>112</v>
      </c>
      <c r="C129" s="178" t="s">
        <v>600</v>
      </c>
      <c r="D129" s="142" t="s">
        <v>601</v>
      </c>
      <c r="E129" s="143" t="s">
        <v>602</v>
      </c>
      <c r="F129" s="144" t="s">
        <v>137</v>
      </c>
      <c r="G129" s="147" t="s">
        <v>81</v>
      </c>
      <c r="H129" s="145" t="s">
        <v>83</v>
      </c>
      <c r="I129" s="144" t="s">
        <v>138</v>
      </c>
      <c r="J129" s="142" t="s">
        <v>151</v>
      </c>
      <c r="K129" s="141" t="s">
        <v>603</v>
      </c>
      <c r="L129" s="142"/>
      <c r="M129" s="148"/>
      <c r="N129" s="167"/>
      <c r="O129" s="149" t="s">
        <v>141</v>
      </c>
      <c r="P129" s="150" t="s">
        <v>142</v>
      </c>
      <c r="Q129" s="151"/>
      <c r="R129" s="247" t="s">
        <v>21</v>
      </c>
      <c r="S129" s="126">
        <f>IF(R129="", "", IFERROR(VLOOKUP(R129, 'Config Option - UW'!$A$38:$B$42, 2, FALSE), "") + W129 + Y129 + AA129)</f>
        <v>34.4255</v>
      </c>
      <c r="T129" s="128">
        <f>IFERROR(VLOOKUP(R129, 'Config Option - UW'!$A$38:$D$42, 3, FALSE), "")</f>
        <v>1.8749999999999999E-2</v>
      </c>
      <c r="U129" s="124">
        <f>IFERROR(VLOOKUP(R129, 'Config Option - UW'!$A$38:$D$42, 4, FALSE), "")</f>
        <v>0</v>
      </c>
      <c r="V129" s="233" t="s">
        <v>153</v>
      </c>
      <c r="W129" s="241">
        <f>IFERROR(VALUE(VLOOKUP(V129, 'Config Option - UW'!$B$5:$F$34, 5, FALSE)), 0)</f>
        <v>2.4255</v>
      </c>
      <c r="X129" s="236"/>
      <c r="Y129" s="241">
        <f>IFERROR(VALUE(VLOOKUP(X129, 'Config Option - UW'!$B$5:$F$34, 5, FALSE)), 0)</f>
        <v>0</v>
      </c>
      <c r="Z129" s="233"/>
      <c r="AA129" s="242">
        <f>IFERROR(VALUE(VLOOKUP(Z129, 'Config Option - UW'!$B$5:$F$34, 5, FALSE)), 0)</f>
        <v>0</v>
      </c>
      <c r="AB129" s="233"/>
      <c r="AC129" s="242">
        <f>IFERROR(VALUE(VLOOKUP(AB129, 'Config Option - UW'!$B$5:$F$34, 5, FALSE)), 0)</f>
        <v>0</v>
      </c>
      <c r="AD129" s="191"/>
      <c r="AE129"/>
    </row>
    <row r="130" spans="1:31" ht="16">
      <c r="A130" s="140" t="s">
        <v>604</v>
      </c>
      <c r="B130" s="244">
        <v>113</v>
      </c>
      <c r="C130" s="141" t="s">
        <v>605</v>
      </c>
      <c r="D130" s="142" t="s">
        <v>601</v>
      </c>
      <c r="E130" s="142" t="s">
        <v>606</v>
      </c>
      <c r="F130" s="144" t="s">
        <v>137</v>
      </c>
      <c r="G130" s="147" t="s">
        <v>81</v>
      </c>
      <c r="H130" s="145" t="s">
        <v>83</v>
      </c>
      <c r="I130" s="144" t="s">
        <v>138</v>
      </c>
      <c r="J130" s="142" t="s">
        <v>151</v>
      </c>
      <c r="K130" s="141" t="s">
        <v>607</v>
      </c>
      <c r="L130" s="142"/>
      <c r="M130" s="148"/>
      <c r="N130" s="167"/>
      <c r="O130" s="149" t="s">
        <v>141</v>
      </c>
      <c r="P130" s="150" t="s">
        <v>142</v>
      </c>
      <c r="Q130" s="151"/>
      <c r="R130" s="247" t="s">
        <v>53</v>
      </c>
      <c r="S130" s="126">
        <f>IF(R130="", "", IFERROR(VLOOKUP(R130, 'Config Option - UW'!$A$38:$B$42, 2, FALSE), "") + W130 + Y130 + AA130)</f>
        <v>65</v>
      </c>
      <c r="T130" s="128">
        <f>IFERROR(VLOOKUP(R130, 'Config Option - UW'!$A$38:$D$42, 3, FALSE), "")</f>
        <v>1.8749999999999999E-2</v>
      </c>
      <c r="U130" s="124">
        <f>IFERROR(VLOOKUP(R130, 'Config Option - UW'!$A$38:$D$42, 4, FALSE), "")</f>
        <v>4.7600000000000003E-2</v>
      </c>
      <c r="V130" s="233"/>
      <c r="W130" s="241">
        <f>IFERROR(VALUE(VLOOKUP(V130, 'Config Option - UW'!$B$5:$F$34, 5, FALSE)), 0)</f>
        <v>0</v>
      </c>
      <c r="X130" s="233"/>
      <c r="Y130" s="241">
        <f>IFERROR(VALUE(VLOOKUP(X130, 'Config Option - UW'!$B$5:$F$34, 5, FALSE)), 0)</f>
        <v>0</v>
      </c>
      <c r="Z130" s="233"/>
      <c r="AA130" s="242">
        <f>IFERROR(VALUE(VLOOKUP(Z130, 'Config Option - UW'!$B$5:$F$34, 5, FALSE)), 0)</f>
        <v>0</v>
      </c>
      <c r="AB130" s="238"/>
      <c r="AC130" s="242">
        <f>IFERROR(VALUE(VLOOKUP(AB130, 'Config Option - UW'!$B$5:$F$34, 5, FALSE)), 0)</f>
        <v>0</v>
      </c>
      <c r="AD130" s="191"/>
      <c r="AE130"/>
    </row>
    <row r="131" spans="1:31" ht="17">
      <c r="A131" s="140" t="s">
        <v>608</v>
      </c>
      <c r="B131" s="244">
        <v>114</v>
      </c>
      <c r="C131" s="141" t="s">
        <v>609</v>
      </c>
      <c r="D131" s="142" t="s">
        <v>601</v>
      </c>
      <c r="E131" s="143" t="s">
        <v>610</v>
      </c>
      <c r="F131" s="144" t="s">
        <v>137</v>
      </c>
      <c r="G131" s="147" t="s">
        <v>81</v>
      </c>
      <c r="H131" s="145" t="s">
        <v>83</v>
      </c>
      <c r="I131" s="144" t="s">
        <v>138</v>
      </c>
      <c r="J131" s="142" t="s">
        <v>139</v>
      </c>
      <c r="K131" s="141" t="s">
        <v>611</v>
      </c>
      <c r="L131" s="171"/>
      <c r="M131" s="148"/>
      <c r="N131" s="167"/>
      <c r="O131" s="149" t="s">
        <v>141</v>
      </c>
      <c r="P131" s="150" t="s">
        <v>142</v>
      </c>
      <c r="Q131" s="151"/>
      <c r="R131" s="247" t="s">
        <v>53</v>
      </c>
      <c r="S131" s="126">
        <f>IF(R131="", "", IFERROR(VLOOKUP(R131, 'Config Option - UW'!$A$38:$B$42, 2, FALSE), "") + W131 + Y131 + AA131)</f>
        <v>65</v>
      </c>
      <c r="T131" s="128">
        <f>IFERROR(VLOOKUP(R131, 'Config Option - UW'!$A$38:$D$42, 3, FALSE), "")</f>
        <v>1.8749999999999999E-2</v>
      </c>
      <c r="U131" s="124">
        <f>IFERROR(VLOOKUP(R131, 'Config Option - UW'!$A$38:$D$42, 4, FALSE), "")</f>
        <v>4.7600000000000003E-2</v>
      </c>
      <c r="V131" s="233"/>
      <c r="W131" s="241">
        <f>IFERROR(VALUE(VLOOKUP(V131, 'Config Option - UW'!$B$5:$F$34, 5, FALSE)), 0)</f>
        <v>0</v>
      </c>
      <c r="X131" s="233"/>
      <c r="Y131" s="241">
        <f>IFERROR(VALUE(VLOOKUP(X131, 'Config Option - UW'!$B$5:$F$34, 5, FALSE)), 0)</f>
        <v>0</v>
      </c>
      <c r="Z131" s="233"/>
      <c r="AA131" s="242">
        <f>IFERROR(VALUE(VLOOKUP(Z131, 'Config Option - UW'!$B$5:$F$34, 5, FALSE)), 0)</f>
        <v>0</v>
      </c>
      <c r="AB131" s="238"/>
      <c r="AC131" s="242">
        <f>IFERROR(VALUE(VLOOKUP(AB131, 'Config Option - UW'!$B$5:$F$34, 5, FALSE)), 0)</f>
        <v>0</v>
      </c>
      <c r="AD131" s="191"/>
      <c r="AE131"/>
    </row>
    <row r="132" spans="1:31" ht="17">
      <c r="A132" s="140" t="s">
        <v>612</v>
      </c>
      <c r="B132" s="244">
        <v>115</v>
      </c>
      <c r="C132" s="141" t="s">
        <v>613</v>
      </c>
      <c r="D132" s="142" t="s">
        <v>601</v>
      </c>
      <c r="E132" s="143" t="s">
        <v>614</v>
      </c>
      <c r="F132" s="144" t="s">
        <v>137</v>
      </c>
      <c r="G132" s="147" t="s">
        <v>81</v>
      </c>
      <c r="H132" s="145" t="s">
        <v>83</v>
      </c>
      <c r="I132" s="144" t="s">
        <v>138</v>
      </c>
      <c r="J132" s="142" t="s">
        <v>139</v>
      </c>
      <c r="K132" s="141" t="s">
        <v>615</v>
      </c>
      <c r="L132" s="171"/>
      <c r="M132" s="148"/>
      <c r="N132" s="167"/>
      <c r="O132" s="149" t="s">
        <v>141</v>
      </c>
      <c r="P132" s="150" t="s">
        <v>142</v>
      </c>
      <c r="Q132" s="151"/>
      <c r="R132" s="247" t="s">
        <v>49</v>
      </c>
      <c r="S132" s="126">
        <f>IF(R132="", "", IFERROR(VLOOKUP(R132, 'Config Option - UW'!$A$38:$B$42, 2, FALSE), "") + W132 + Y132 + AA132)</f>
        <v>42.066000000000003</v>
      </c>
      <c r="T132" s="128">
        <f>IFERROR(VLOOKUP(R132, 'Config Option - UW'!$A$38:$D$42, 3, FALSE), "")</f>
        <v>1.8749999999999999E-2</v>
      </c>
      <c r="U132" s="124">
        <f>IFERROR(VLOOKUP(R132, 'Config Option - UW'!$A$38:$D$42, 4, FALSE), "")</f>
        <v>4.7600000000000003E-2</v>
      </c>
      <c r="V132" s="233" t="s">
        <v>166</v>
      </c>
      <c r="W132" s="241">
        <f>IFERROR(VALUE(VLOOKUP(V132, 'Config Option - UW'!$B$5:$F$34, 5, FALSE)), 0)</f>
        <v>3.0659999999999998</v>
      </c>
      <c r="X132" s="233"/>
      <c r="Y132" s="241">
        <f>IFERROR(VALUE(VLOOKUP(X132, 'Config Option - UW'!$B$5:$F$34, 5, FALSE)), 0)</f>
        <v>0</v>
      </c>
      <c r="Z132" s="233"/>
      <c r="AA132" s="242">
        <f>IFERROR(VALUE(VLOOKUP(Z132, 'Config Option - UW'!$B$5:$F$34, 5, FALSE)), 0)</f>
        <v>0</v>
      </c>
      <c r="AB132" s="238"/>
      <c r="AC132" s="242">
        <f>IFERROR(VALUE(VLOOKUP(AB132, 'Config Option - UW'!$B$5:$F$34, 5, FALSE)), 0)</f>
        <v>0</v>
      </c>
      <c r="AD132" s="191"/>
      <c r="AE132"/>
    </row>
    <row r="133" spans="1:31" ht="17">
      <c r="A133" s="140" t="s">
        <v>616</v>
      </c>
      <c r="B133" s="244">
        <v>116</v>
      </c>
      <c r="C133" s="141" t="s">
        <v>617</v>
      </c>
      <c r="D133" s="142" t="s">
        <v>601</v>
      </c>
      <c r="E133" s="143" t="s">
        <v>618</v>
      </c>
      <c r="F133" s="144" t="s">
        <v>137</v>
      </c>
      <c r="G133" s="147" t="s">
        <v>81</v>
      </c>
      <c r="H133" s="145" t="s">
        <v>83</v>
      </c>
      <c r="I133" s="144" t="s">
        <v>138</v>
      </c>
      <c r="J133" s="142" t="s">
        <v>139</v>
      </c>
      <c r="K133" s="141" t="s">
        <v>619</v>
      </c>
      <c r="L133" s="171"/>
      <c r="M133" s="148"/>
      <c r="N133" s="167"/>
      <c r="O133" s="149" t="s">
        <v>141</v>
      </c>
      <c r="P133" s="150" t="s">
        <v>142</v>
      </c>
      <c r="Q133" s="151"/>
      <c r="R133" s="247" t="s">
        <v>49</v>
      </c>
      <c r="S133" s="126">
        <f>IF(R133="", "", IFERROR(VLOOKUP(R133, 'Config Option - UW'!$A$38:$B$42, 2, FALSE), "") + W133 + Y133 + AA133)</f>
        <v>42.066000000000003</v>
      </c>
      <c r="T133" s="128">
        <f>IFERROR(VLOOKUP(R133, 'Config Option - UW'!$A$38:$D$42, 3, FALSE), "")</f>
        <v>1.8749999999999999E-2</v>
      </c>
      <c r="U133" s="124">
        <f>IFERROR(VLOOKUP(R133, 'Config Option - UW'!$A$38:$D$42, 4, FALSE), "")</f>
        <v>4.7600000000000003E-2</v>
      </c>
      <c r="V133" s="233" t="s">
        <v>166</v>
      </c>
      <c r="W133" s="241">
        <f>IFERROR(VALUE(VLOOKUP(V133, 'Config Option - UW'!$B$5:$F$34, 5, FALSE)), 0)</f>
        <v>3.0659999999999998</v>
      </c>
      <c r="X133" s="233"/>
      <c r="Y133" s="241">
        <f>IFERROR(VALUE(VLOOKUP(X133, 'Config Option - UW'!$B$5:$F$34, 5, FALSE)), 0)</f>
        <v>0</v>
      </c>
      <c r="Z133" s="233"/>
      <c r="AA133" s="242">
        <f>IFERROR(VALUE(VLOOKUP(Z133, 'Config Option - UW'!$B$5:$F$34, 5, FALSE)), 0)</f>
        <v>0</v>
      </c>
      <c r="AB133" s="238"/>
      <c r="AC133" s="242">
        <f>IFERROR(VALUE(VLOOKUP(AB133, 'Config Option - UW'!$B$5:$F$34, 5, FALSE)), 0)</f>
        <v>0</v>
      </c>
      <c r="AD133" s="191"/>
      <c r="AE133"/>
    </row>
    <row r="134" spans="1:31" ht="16">
      <c r="A134" s="140" t="s">
        <v>620</v>
      </c>
      <c r="B134" s="244">
        <v>117</v>
      </c>
      <c r="C134" s="141" t="s">
        <v>621</v>
      </c>
      <c r="D134" s="142" t="s">
        <v>601</v>
      </c>
      <c r="E134" s="142" t="s">
        <v>622</v>
      </c>
      <c r="F134" s="144" t="s">
        <v>137</v>
      </c>
      <c r="G134" s="147" t="s">
        <v>81</v>
      </c>
      <c r="H134" s="145" t="s">
        <v>83</v>
      </c>
      <c r="I134" s="144" t="s">
        <v>138</v>
      </c>
      <c r="J134" s="142" t="s">
        <v>139</v>
      </c>
      <c r="K134" s="141" t="s">
        <v>623</v>
      </c>
      <c r="L134" s="142"/>
      <c r="M134" s="148"/>
      <c r="N134" s="167"/>
      <c r="O134" s="149" t="s">
        <v>141</v>
      </c>
      <c r="P134" s="150" t="s">
        <v>142</v>
      </c>
      <c r="Q134" s="151"/>
      <c r="R134" s="247" t="s">
        <v>53</v>
      </c>
      <c r="S134" s="126">
        <f>IF(R134="", "", IFERROR(VLOOKUP(R134, 'Config Option - UW'!$A$38:$B$42, 2, FALSE), "") + W134 + Y134 + AA134)</f>
        <v>65</v>
      </c>
      <c r="T134" s="128">
        <f>IFERROR(VLOOKUP(R134, 'Config Option - UW'!$A$38:$D$42, 3, FALSE), "")</f>
        <v>1.8749999999999999E-2</v>
      </c>
      <c r="U134" s="124">
        <f>IFERROR(VLOOKUP(R134, 'Config Option - UW'!$A$38:$D$42, 4, FALSE), "")</f>
        <v>4.7600000000000003E-2</v>
      </c>
      <c r="V134" s="233"/>
      <c r="W134" s="241">
        <f>IFERROR(VALUE(VLOOKUP(V134, 'Config Option - UW'!$B$5:$F$34, 5, FALSE)), 0)</f>
        <v>0</v>
      </c>
      <c r="X134" s="233"/>
      <c r="Y134" s="241">
        <f>IFERROR(VALUE(VLOOKUP(X134, 'Config Option - UW'!$B$5:$F$34, 5, FALSE)), 0)</f>
        <v>0</v>
      </c>
      <c r="Z134" s="233"/>
      <c r="AA134" s="242">
        <f>IFERROR(VALUE(VLOOKUP(Z134, 'Config Option - UW'!$B$5:$F$34, 5, FALSE)), 0)</f>
        <v>0</v>
      </c>
      <c r="AB134" s="238"/>
      <c r="AC134" s="242">
        <f>IFERROR(VALUE(VLOOKUP(AB134, 'Config Option - UW'!$B$5:$F$34, 5, FALSE)), 0)</f>
        <v>0</v>
      </c>
      <c r="AD134" s="191"/>
      <c r="AE134"/>
    </row>
    <row r="135" spans="1:31" ht="16">
      <c r="A135" s="140" t="s">
        <v>624</v>
      </c>
      <c r="B135" s="244">
        <v>118</v>
      </c>
      <c r="C135" s="141" t="s">
        <v>609</v>
      </c>
      <c r="D135" s="142" t="s">
        <v>601</v>
      </c>
      <c r="E135" s="171" t="s">
        <v>625</v>
      </c>
      <c r="F135" s="144" t="s">
        <v>137</v>
      </c>
      <c r="G135" s="147" t="s">
        <v>81</v>
      </c>
      <c r="H135" s="145" t="s">
        <v>83</v>
      </c>
      <c r="I135" s="144" t="s">
        <v>138</v>
      </c>
      <c r="J135" s="142" t="s">
        <v>146</v>
      </c>
      <c r="K135" s="179" t="s">
        <v>626</v>
      </c>
      <c r="L135" s="171"/>
      <c r="M135" s="148"/>
      <c r="N135" s="167"/>
      <c r="O135" s="149" t="s">
        <v>141</v>
      </c>
      <c r="P135" s="150" t="s">
        <v>142</v>
      </c>
      <c r="Q135" s="151"/>
      <c r="R135" s="247" t="s">
        <v>21</v>
      </c>
      <c r="S135" s="126">
        <f>IF(R135="", "", IFERROR(VLOOKUP(R135, 'Config Option - UW'!$A$38:$B$42, 2, FALSE), "") + W135 + Y135 + AA135)</f>
        <v>34.4255</v>
      </c>
      <c r="T135" s="128">
        <f>IFERROR(VLOOKUP(R135, 'Config Option - UW'!$A$38:$D$42, 3, FALSE), "")</f>
        <v>1.8749999999999999E-2</v>
      </c>
      <c r="U135" s="124">
        <f>IFERROR(VLOOKUP(R135, 'Config Option - UW'!$A$38:$D$42, 4, FALSE), "")</f>
        <v>0</v>
      </c>
      <c r="V135" s="233" t="s">
        <v>153</v>
      </c>
      <c r="W135" s="241">
        <f>IFERROR(VALUE(VLOOKUP(V135, 'Config Option - UW'!$B$5:$F$34, 5, FALSE)), 0)</f>
        <v>2.4255</v>
      </c>
      <c r="X135" s="236"/>
      <c r="Y135" s="241">
        <f>IFERROR(VALUE(VLOOKUP(X135, 'Config Option - UW'!$B$5:$F$34, 5, FALSE)), 0)</f>
        <v>0</v>
      </c>
      <c r="Z135" s="233"/>
      <c r="AA135" s="242">
        <f>IFERROR(VALUE(VLOOKUP(Z135, 'Config Option - UW'!$B$5:$F$34, 5, FALSE)), 0)</f>
        <v>0</v>
      </c>
      <c r="AB135" s="233"/>
      <c r="AC135" s="242">
        <f>IFERROR(VALUE(VLOOKUP(AB135, 'Config Option - UW'!$B$5:$F$34, 5, FALSE)), 0)</f>
        <v>0</v>
      </c>
      <c r="AD135" s="191"/>
      <c r="AE135"/>
    </row>
    <row r="136" spans="1:31" ht="17">
      <c r="A136" s="140" t="s">
        <v>627</v>
      </c>
      <c r="B136" s="244">
        <v>119</v>
      </c>
      <c r="C136" s="152" t="s">
        <v>628</v>
      </c>
      <c r="D136" s="147" t="s">
        <v>629</v>
      </c>
      <c r="E136" s="153" t="s">
        <v>630</v>
      </c>
      <c r="F136" s="144" t="s">
        <v>137</v>
      </c>
      <c r="G136" s="147" t="s">
        <v>81</v>
      </c>
      <c r="H136" s="145" t="s">
        <v>83</v>
      </c>
      <c r="I136" s="144" t="s">
        <v>138</v>
      </c>
      <c r="J136" s="147" t="s">
        <v>146</v>
      </c>
      <c r="K136" s="152" t="s">
        <v>631</v>
      </c>
      <c r="L136" s="147"/>
      <c r="M136" s="168"/>
      <c r="N136" s="167"/>
      <c r="O136" s="149" t="s">
        <v>141</v>
      </c>
      <c r="P136" s="150" t="s">
        <v>157</v>
      </c>
      <c r="Q136" s="151"/>
      <c r="R136" s="247" t="s">
        <v>21</v>
      </c>
      <c r="S136" s="126">
        <f>IF(R136="", "", IFERROR(VLOOKUP(R136, 'Config Option - UW'!$A$38:$B$42, 2, FALSE), "") + W136 + Y136 + AA136)</f>
        <v>34.4255</v>
      </c>
      <c r="T136" s="128">
        <f>IFERROR(VLOOKUP(R136, 'Config Option - UW'!$A$38:$D$42, 3, FALSE), "")</f>
        <v>1.8749999999999999E-2</v>
      </c>
      <c r="U136" s="124">
        <f>IFERROR(VLOOKUP(R136, 'Config Option - UW'!$A$38:$D$42, 4, FALSE), "")</f>
        <v>0</v>
      </c>
      <c r="V136" s="233" t="s">
        <v>153</v>
      </c>
      <c r="W136" s="241">
        <f>IFERROR(VALUE(VLOOKUP(V136, 'Config Option - UW'!$B$5:$F$34, 5, FALSE)), 0)</f>
        <v>2.4255</v>
      </c>
      <c r="X136" s="236"/>
      <c r="Y136" s="241">
        <f>IFERROR(VALUE(VLOOKUP(X136, 'Config Option - UW'!$B$5:$F$34, 5, FALSE)), 0)</f>
        <v>0</v>
      </c>
      <c r="Z136" s="233"/>
      <c r="AA136" s="242">
        <f>IFERROR(VALUE(VLOOKUP(Z136, 'Config Option - UW'!$B$5:$F$34, 5, FALSE)), 0)</f>
        <v>0</v>
      </c>
      <c r="AB136" s="233"/>
      <c r="AC136" s="242">
        <f>IFERROR(VALUE(VLOOKUP(AB136, 'Config Option - UW'!$B$5:$F$34, 5, FALSE)), 0)</f>
        <v>0</v>
      </c>
      <c r="AD136" s="191"/>
      <c r="AE136"/>
    </row>
    <row r="137" spans="1:31" ht="17">
      <c r="A137" s="157" t="s">
        <v>632</v>
      </c>
      <c r="B137" s="245">
        <v>120</v>
      </c>
      <c r="C137" s="158"/>
      <c r="D137" s="159" t="s">
        <v>633</v>
      </c>
      <c r="E137" s="160" t="s">
        <v>634</v>
      </c>
      <c r="F137" s="161" t="s">
        <v>137</v>
      </c>
      <c r="G137" s="159" t="s">
        <v>81</v>
      </c>
      <c r="H137" s="253" t="s">
        <v>83</v>
      </c>
      <c r="I137" s="161" t="s">
        <v>138</v>
      </c>
      <c r="J137" s="159" t="s">
        <v>635</v>
      </c>
      <c r="K137" s="158" t="s">
        <v>636</v>
      </c>
      <c r="L137" s="159"/>
      <c r="M137" s="180"/>
      <c r="N137" s="161"/>
      <c r="O137" s="164" t="s">
        <v>214</v>
      </c>
      <c r="P137" s="165" t="s">
        <v>148</v>
      </c>
      <c r="Q137" s="151"/>
      <c r="R137" s="247"/>
      <c r="S137" s="126" t="str">
        <f>IF(R137="", "", IFERROR(VLOOKUP(R137, 'Config Option - UW'!$A$38:$B$42, 2, FALSE), "") + W137 + Y137 + AA137)</f>
        <v/>
      </c>
      <c r="T137" s="128" t="str">
        <f>IFERROR(VLOOKUP(R137, 'Config Option - UW'!$A$38:$D$42, 3, FALSE), "")</f>
        <v/>
      </c>
      <c r="U137" s="124" t="str">
        <f>IFERROR(VLOOKUP(R137, 'Config Option - UW'!$A$38:$D$42, 4, FALSE), "")</f>
        <v/>
      </c>
      <c r="V137" s="233"/>
      <c r="W137" s="241">
        <f>IFERROR(VALUE(VLOOKUP(V137, 'Config Option - UW'!$B$5:$F$34, 5, FALSE)), 0)</f>
        <v>0</v>
      </c>
      <c r="X137" s="233"/>
      <c r="Y137" s="241">
        <f>IFERROR(VALUE(VLOOKUP(X137, 'Config Option - UW'!$B$5:$F$34, 5, FALSE)), 0)</f>
        <v>0</v>
      </c>
      <c r="Z137" s="233"/>
      <c r="AA137" s="242">
        <f>IFERROR(VALUE(VLOOKUP(Z137, 'Config Option - UW'!$B$5:$F$34, 5, FALSE)), 0)</f>
        <v>0</v>
      </c>
      <c r="AB137" s="238"/>
      <c r="AC137" s="242">
        <f>IFERROR(VALUE(VLOOKUP(AB137, 'Config Option - UW'!$B$5:$F$34, 5, FALSE)), 0)</f>
        <v>0</v>
      </c>
      <c r="AD137" s="191"/>
      <c r="AE137"/>
    </row>
    <row r="138" spans="1:31" ht="17">
      <c r="A138" s="140" t="s">
        <v>637</v>
      </c>
      <c r="B138" s="244">
        <v>121</v>
      </c>
      <c r="C138" s="152" t="s">
        <v>638</v>
      </c>
      <c r="D138" s="147" t="s">
        <v>639</v>
      </c>
      <c r="E138" s="153" t="s">
        <v>640</v>
      </c>
      <c r="F138" s="144" t="s">
        <v>137</v>
      </c>
      <c r="G138" s="147" t="s">
        <v>81</v>
      </c>
      <c r="H138" s="145" t="s">
        <v>83</v>
      </c>
      <c r="I138" s="144" t="s">
        <v>138</v>
      </c>
      <c r="J138" s="147" t="s">
        <v>151</v>
      </c>
      <c r="K138" s="152" t="s">
        <v>641</v>
      </c>
      <c r="L138" s="147"/>
      <c r="M138" s="168"/>
      <c r="N138" s="167"/>
      <c r="O138" s="149" t="s">
        <v>141</v>
      </c>
      <c r="P138" s="150" t="s">
        <v>142</v>
      </c>
      <c r="Q138" s="151"/>
      <c r="R138" s="247" t="s">
        <v>53</v>
      </c>
      <c r="S138" s="126">
        <f>IF(R138="", "", IFERROR(VLOOKUP(R138, 'Config Option - UW'!$A$38:$B$42, 2, FALSE), "") + W138 + Y138 + AA138)</f>
        <v>65</v>
      </c>
      <c r="T138" s="128">
        <f>IFERROR(VLOOKUP(R138, 'Config Option - UW'!$A$38:$D$42, 3, FALSE), "")</f>
        <v>1.8749999999999999E-2</v>
      </c>
      <c r="U138" s="124">
        <f>IFERROR(VLOOKUP(R138, 'Config Option - UW'!$A$38:$D$42, 4, FALSE), "")</f>
        <v>4.7600000000000003E-2</v>
      </c>
      <c r="V138" s="233"/>
      <c r="W138" s="241">
        <f>IFERROR(VALUE(VLOOKUP(V138, 'Config Option - UW'!$B$5:$F$34, 5, FALSE)), 0)</f>
        <v>0</v>
      </c>
      <c r="X138" s="233"/>
      <c r="Y138" s="241">
        <f>IFERROR(VALUE(VLOOKUP(X138, 'Config Option - UW'!$B$5:$F$34, 5, FALSE)), 0)</f>
        <v>0</v>
      </c>
      <c r="Z138" s="233"/>
      <c r="AA138" s="242">
        <f>IFERROR(VALUE(VLOOKUP(Z138, 'Config Option - UW'!$B$5:$F$34, 5, FALSE)), 0)</f>
        <v>0</v>
      </c>
      <c r="AB138" s="238"/>
      <c r="AC138" s="242">
        <f>IFERROR(VALUE(VLOOKUP(AB138, 'Config Option - UW'!$B$5:$F$34, 5, FALSE)), 0)</f>
        <v>0</v>
      </c>
      <c r="AD138" s="191"/>
      <c r="AE138"/>
    </row>
    <row r="139" spans="1:31" ht="17">
      <c r="A139" s="140" t="s">
        <v>642</v>
      </c>
      <c r="B139" s="244">
        <v>122</v>
      </c>
      <c r="C139" s="141" t="s">
        <v>638</v>
      </c>
      <c r="D139" s="142"/>
      <c r="E139" s="143" t="s">
        <v>640</v>
      </c>
      <c r="F139" s="144" t="s">
        <v>137</v>
      </c>
      <c r="G139" s="147" t="s">
        <v>81</v>
      </c>
      <c r="H139" s="145" t="s">
        <v>83</v>
      </c>
      <c r="I139" s="144" t="s">
        <v>138</v>
      </c>
      <c r="J139" s="142" t="s">
        <v>643</v>
      </c>
      <c r="K139" s="141" t="s">
        <v>644</v>
      </c>
      <c r="L139" s="171"/>
      <c r="M139" s="148"/>
      <c r="N139" s="144"/>
      <c r="O139" s="166" t="s">
        <v>214</v>
      </c>
      <c r="P139" s="150" t="s">
        <v>142</v>
      </c>
      <c r="Q139" s="151"/>
      <c r="R139" s="247"/>
      <c r="S139" s="126" t="str">
        <f>IF(R139="", "", IFERROR(VLOOKUP(R139, 'Config Option - UW'!$A$38:$B$42, 2, FALSE), "") + W139 + Y139 + AA139)</f>
        <v/>
      </c>
      <c r="T139" s="128" t="str">
        <f>IFERROR(VLOOKUP(R139, 'Config Option - UW'!$A$38:$D$42, 3, FALSE), "")</f>
        <v/>
      </c>
      <c r="U139" s="124" t="str">
        <f>IFERROR(VLOOKUP(R139, 'Config Option - UW'!$A$38:$D$42, 4, FALSE), "")</f>
        <v/>
      </c>
      <c r="V139" s="233"/>
      <c r="W139" s="241">
        <f>IFERROR(VALUE(VLOOKUP(V139, 'Config Option - UW'!$B$5:$F$34, 5, FALSE)), 0)</f>
        <v>0</v>
      </c>
      <c r="X139" s="233"/>
      <c r="Y139" s="241">
        <f>IFERROR(VALUE(VLOOKUP(X139, 'Config Option - UW'!$B$5:$F$34, 5, FALSE)), 0)</f>
        <v>0</v>
      </c>
      <c r="Z139" s="233"/>
      <c r="AA139" s="242">
        <f>IFERROR(VALUE(VLOOKUP(Z139, 'Config Option - UW'!$B$5:$F$34, 5, FALSE)), 0)</f>
        <v>0</v>
      </c>
      <c r="AB139" s="238"/>
      <c r="AC139" s="242">
        <f>IFERROR(VALUE(VLOOKUP(AB139, 'Config Option - UW'!$B$5:$F$34, 5, FALSE)), 0)</f>
        <v>0</v>
      </c>
      <c r="AD139" s="191"/>
      <c r="AE139"/>
    </row>
    <row r="140" spans="1:31" ht="16">
      <c r="A140" s="140" t="s">
        <v>645</v>
      </c>
      <c r="B140" s="244">
        <v>123</v>
      </c>
      <c r="C140" s="141" t="s">
        <v>646</v>
      </c>
      <c r="D140" s="142" t="s">
        <v>639</v>
      </c>
      <c r="E140" s="142" t="s">
        <v>647</v>
      </c>
      <c r="F140" s="144" t="s">
        <v>137</v>
      </c>
      <c r="G140" s="147" t="s">
        <v>81</v>
      </c>
      <c r="H140" s="145" t="s">
        <v>83</v>
      </c>
      <c r="I140" s="144" t="s">
        <v>138</v>
      </c>
      <c r="J140" s="142" t="s">
        <v>184</v>
      </c>
      <c r="K140" s="141" t="s">
        <v>648</v>
      </c>
      <c r="L140" s="142"/>
      <c r="M140" s="148"/>
      <c r="N140" s="167"/>
      <c r="O140" s="149" t="s">
        <v>141</v>
      </c>
      <c r="P140" s="150" t="s">
        <v>142</v>
      </c>
      <c r="Q140" s="151"/>
      <c r="R140" s="247" t="s">
        <v>49</v>
      </c>
      <c r="S140" s="126">
        <f>IF(R140="", "", IFERROR(VLOOKUP(R140, 'Config Option - UW'!$A$38:$B$42, 2, FALSE), "") + W140 + Y140 + AA140)</f>
        <v>44.334000000000003</v>
      </c>
      <c r="T140" s="128">
        <f>IFERROR(VLOOKUP(R140, 'Config Option - UW'!$A$38:$D$42, 3, FALSE), "")</f>
        <v>1.8749999999999999E-2</v>
      </c>
      <c r="U140" s="124">
        <f>IFERROR(VLOOKUP(R140, 'Config Option - UW'!$A$38:$D$42, 4, FALSE), "")</f>
        <v>4.7600000000000003E-2</v>
      </c>
      <c r="V140" s="233" t="s">
        <v>166</v>
      </c>
      <c r="W140" s="241">
        <f>IFERROR(VALUE(VLOOKUP(V140, 'Config Option - UW'!$B$5:$F$34, 5, FALSE)), 0)</f>
        <v>3.0659999999999998</v>
      </c>
      <c r="X140" s="233" t="s">
        <v>201</v>
      </c>
      <c r="Y140" s="241">
        <f>IFERROR(VALUE(VLOOKUP(X140, 'Config Option - UW'!$B$5:$F$34, 5, FALSE)), 0)</f>
        <v>2.2680000000000002</v>
      </c>
      <c r="Z140" s="236"/>
      <c r="AA140" s="242">
        <f>IFERROR(VALUE(VLOOKUP(Z140, 'Config Option - UW'!$B$5:$F$34, 5, FALSE)), 0)</f>
        <v>0</v>
      </c>
      <c r="AB140" s="233"/>
      <c r="AC140" s="242">
        <f>IFERROR(VALUE(VLOOKUP(AB140, 'Config Option - UW'!$B$5:$F$34, 5, FALSE)), 0)</f>
        <v>0</v>
      </c>
      <c r="AD140" s="191"/>
      <c r="AE140"/>
    </row>
    <row r="141" spans="1:31" ht="17">
      <c r="A141" s="140" t="s">
        <v>649</v>
      </c>
      <c r="B141" s="244">
        <v>124</v>
      </c>
      <c r="C141" s="141" t="s">
        <v>650</v>
      </c>
      <c r="D141" s="142" t="s">
        <v>639</v>
      </c>
      <c r="E141" s="143" t="s">
        <v>651</v>
      </c>
      <c r="F141" s="144" t="s">
        <v>137</v>
      </c>
      <c r="G141" s="147" t="s">
        <v>81</v>
      </c>
      <c r="H141" s="145" t="s">
        <v>83</v>
      </c>
      <c r="I141" s="144" t="s">
        <v>138</v>
      </c>
      <c r="J141" s="142" t="s">
        <v>139</v>
      </c>
      <c r="K141" s="141" t="s">
        <v>652</v>
      </c>
      <c r="L141" s="142"/>
      <c r="M141" s="148"/>
      <c r="N141" s="167"/>
      <c r="O141" s="149" t="s">
        <v>141</v>
      </c>
      <c r="P141" s="150" t="s">
        <v>142</v>
      </c>
      <c r="Q141" s="151"/>
      <c r="R141" s="247" t="s">
        <v>53</v>
      </c>
      <c r="S141" s="126">
        <f>IF(R141="", "", IFERROR(VLOOKUP(R141, 'Config Option - UW'!$A$38:$B$42, 2, FALSE), "") + W141 + Y141 + AA141)</f>
        <v>65</v>
      </c>
      <c r="T141" s="128">
        <f>IFERROR(VLOOKUP(R141, 'Config Option - UW'!$A$38:$D$42, 3, FALSE), "")</f>
        <v>1.8749999999999999E-2</v>
      </c>
      <c r="U141" s="124">
        <f>IFERROR(VLOOKUP(R141, 'Config Option - UW'!$A$38:$D$42, 4, FALSE), "")</f>
        <v>4.7600000000000003E-2</v>
      </c>
      <c r="V141" s="233"/>
      <c r="W141" s="241">
        <f>IFERROR(VALUE(VLOOKUP(V141, 'Config Option - UW'!$B$5:$F$34, 5, FALSE)), 0)</f>
        <v>0</v>
      </c>
      <c r="X141" s="233"/>
      <c r="Y141" s="241">
        <f>IFERROR(VALUE(VLOOKUP(X141, 'Config Option - UW'!$B$5:$F$34, 5, FALSE)), 0)</f>
        <v>0</v>
      </c>
      <c r="Z141" s="233"/>
      <c r="AA141" s="242">
        <f>IFERROR(VALUE(VLOOKUP(Z141, 'Config Option - UW'!$B$5:$F$34, 5, FALSE)), 0)</f>
        <v>0</v>
      </c>
      <c r="AB141" s="238"/>
      <c r="AC141" s="242">
        <f>IFERROR(VALUE(VLOOKUP(AB141, 'Config Option - UW'!$B$5:$F$34, 5, FALSE)), 0)</f>
        <v>0</v>
      </c>
      <c r="AD141" s="191"/>
      <c r="AE141"/>
    </row>
    <row r="142" spans="1:31" ht="17">
      <c r="A142" s="140" t="s">
        <v>653</v>
      </c>
      <c r="B142" s="244">
        <v>125</v>
      </c>
      <c r="C142" s="141" t="s">
        <v>654</v>
      </c>
      <c r="D142" s="142" t="s">
        <v>639</v>
      </c>
      <c r="E142" s="143" t="s">
        <v>655</v>
      </c>
      <c r="F142" s="144" t="s">
        <v>137</v>
      </c>
      <c r="G142" s="147" t="s">
        <v>81</v>
      </c>
      <c r="H142" s="145" t="s">
        <v>83</v>
      </c>
      <c r="I142" s="144" t="s">
        <v>138</v>
      </c>
      <c r="J142" s="142" t="s">
        <v>151</v>
      </c>
      <c r="K142" s="141" t="s">
        <v>656</v>
      </c>
      <c r="L142" s="171"/>
      <c r="M142" s="148"/>
      <c r="N142" s="167"/>
      <c r="O142" s="149" t="s">
        <v>141</v>
      </c>
      <c r="P142" s="150" t="s">
        <v>142</v>
      </c>
      <c r="Q142" s="151"/>
      <c r="R142" s="247" t="s">
        <v>53</v>
      </c>
      <c r="S142" s="126">
        <f>IF(R142="", "", IFERROR(VLOOKUP(R142, 'Config Option - UW'!$A$38:$B$42, 2, FALSE), "") + W142 + Y142 + AA142)</f>
        <v>65</v>
      </c>
      <c r="T142" s="128">
        <f>IFERROR(VLOOKUP(R142, 'Config Option - UW'!$A$38:$D$42, 3, FALSE), "")</f>
        <v>1.8749999999999999E-2</v>
      </c>
      <c r="U142" s="124">
        <f>IFERROR(VLOOKUP(R142, 'Config Option - UW'!$A$38:$D$42, 4, FALSE), "")</f>
        <v>4.7600000000000003E-2</v>
      </c>
      <c r="V142" s="233"/>
      <c r="W142" s="241">
        <f>IFERROR(VALUE(VLOOKUP(V142, 'Config Option - UW'!$B$5:$F$34, 5, FALSE)), 0)</f>
        <v>0</v>
      </c>
      <c r="X142" s="233"/>
      <c r="Y142" s="241">
        <f>IFERROR(VALUE(VLOOKUP(X142, 'Config Option - UW'!$B$5:$F$34, 5, FALSE)), 0)</f>
        <v>0</v>
      </c>
      <c r="Z142" s="233"/>
      <c r="AA142" s="242">
        <f>IFERROR(VALUE(VLOOKUP(Z142, 'Config Option - UW'!$B$5:$F$34, 5, FALSE)), 0)</f>
        <v>0</v>
      </c>
      <c r="AB142" s="238"/>
      <c r="AC142" s="242">
        <f>IFERROR(VALUE(VLOOKUP(AB142, 'Config Option - UW'!$B$5:$F$34, 5, FALSE)), 0)</f>
        <v>0</v>
      </c>
      <c r="AD142" s="191"/>
      <c r="AE142"/>
    </row>
    <row r="143" spans="1:31" ht="17">
      <c r="A143" s="140" t="s">
        <v>657</v>
      </c>
      <c r="B143" s="244">
        <v>126</v>
      </c>
      <c r="C143" s="141" t="s">
        <v>654</v>
      </c>
      <c r="D143" s="142"/>
      <c r="E143" s="143" t="s">
        <v>655</v>
      </c>
      <c r="F143" s="144" t="s">
        <v>137</v>
      </c>
      <c r="G143" s="147" t="s">
        <v>81</v>
      </c>
      <c r="H143" s="145" t="s">
        <v>83</v>
      </c>
      <c r="I143" s="144" t="s">
        <v>138</v>
      </c>
      <c r="J143" s="142"/>
      <c r="K143" s="141" t="s">
        <v>658</v>
      </c>
      <c r="L143" s="142"/>
      <c r="M143" s="148"/>
      <c r="N143" s="144"/>
      <c r="O143" s="172" t="s">
        <v>276</v>
      </c>
      <c r="P143" s="150" t="s">
        <v>142</v>
      </c>
      <c r="Q143" s="151"/>
      <c r="R143" s="247"/>
      <c r="S143" s="126" t="str">
        <f>IF(R143="", "", IFERROR(VLOOKUP(R143, 'Config Option - UW'!$A$38:$B$42, 2, FALSE), "") + W143 + Y143 + AA143)</f>
        <v/>
      </c>
      <c r="T143" s="128" t="str">
        <f>IFERROR(VLOOKUP(R143, 'Config Option - UW'!$A$38:$D$42, 3, FALSE), "")</f>
        <v/>
      </c>
      <c r="U143" s="124" t="str">
        <f>IFERROR(VLOOKUP(R143, 'Config Option - UW'!$A$38:$D$42, 4, FALSE), "")</f>
        <v/>
      </c>
      <c r="V143" s="233"/>
      <c r="W143" s="241">
        <f>IFERROR(VALUE(VLOOKUP(V143, 'Config Option - UW'!$B$5:$F$34, 5, FALSE)), 0)</f>
        <v>0</v>
      </c>
      <c r="X143" s="233"/>
      <c r="Y143" s="241">
        <f>IFERROR(VALUE(VLOOKUP(X143, 'Config Option - UW'!$B$5:$F$34, 5, FALSE)), 0)</f>
        <v>0</v>
      </c>
      <c r="Z143" s="233"/>
      <c r="AA143" s="242">
        <f>IFERROR(VALUE(VLOOKUP(Z143, 'Config Option - UW'!$B$5:$F$34, 5, FALSE)), 0)</f>
        <v>0</v>
      </c>
      <c r="AB143" s="238"/>
      <c r="AC143" s="242">
        <f>IFERROR(VALUE(VLOOKUP(AB143, 'Config Option - UW'!$B$5:$F$34, 5, FALSE)), 0)</f>
        <v>0</v>
      </c>
      <c r="AD143" s="191" t="s">
        <v>659</v>
      </c>
      <c r="AE143"/>
    </row>
    <row r="144" spans="1:31" ht="17">
      <c r="A144" s="140" t="s">
        <v>660</v>
      </c>
      <c r="B144" s="244">
        <v>127</v>
      </c>
      <c r="C144" s="141" t="s">
        <v>661</v>
      </c>
      <c r="D144" s="142" t="s">
        <v>639</v>
      </c>
      <c r="E144" s="143" t="s">
        <v>662</v>
      </c>
      <c r="F144" s="144" t="s">
        <v>137</v>
      </c>
      <c r="G144" s="147" t="s">
        <v>81</v>
      </c>
      <c r="H144" s="145" t="s">
        <v>83</v>
      </c>
      <c r="I144" s="144" t="s">
        <v>138</v>
      </c>
      <c r="J144" s="142" t="s">
        <v>139</v>
      </c>
      <c r="K144" s="141" t="s">
        <v>663</v>
      </c>
      <c r="L144" s="142"/>
      <c r="M144" s="148"/>
      <c r="N144" s="167"/>
      <c r="O144" s="149" t="s">
        <v>141</v>
      </c>
      <c r="P144" s="150" t="s">
        <v>142</v>
      </c>
      <c r="Q144" s="151"/>
      <c r="R144" s="247" t="s">
        <v>53</v>
      </c>
      <c r="S144" s="126">
        <f>IF(R144="", "", IFERROR(VLOOKUP(R144, 'Config Option - UW'!$A$38:$B$42, 2, FALSE), "") + W144 + Y144 + AA144)</f>
        <v>65</v>
      </c>
      <c r="T144" s="128">
        <f>IFERROR(VLOOKUP(R144, 'Config Option - UW'!$A$38:$D$42, 3, FALSE), "")</f>
        <v>1.8749999999999999E-2</v>
      </c>
      <c r="U144" s="124">
        <f>IFERROR(VLOOKUP(R144, 'Config Option - UW'!$A$38:$D$42, 4, FALSE), "")</f>
        <v>4.7600000000000003E-2</v>
      </c>
      <c r="V144" s="233"/>
      <c r="W144" s="241">
        <f>IFERROR(VALUE(VLOOKUP(V144, 'Config Option - UW'!$B$5:$F$34, 5, FALSE)), 0)</f>
        <v>0</v>
      </c>
      <c r="X144" s="233"/>
      <c r="Y144" s="241">
        <f>IFERROR(VALUE(VLOOKUP(X144, 'Config Option - UW'!$B$5:$F$34, 5, FALSE)), 0)</f>
        <v>0</v>
      </c>
      <c r="Z144" s="233"/>
      <c r="AA144" s="242">
        <f>IFERROR(VALUE(VLOOKUP(Z144, 'Config Option - UW'!$B$5:$F$34, 5, FALSE)), 0)</f>
        <v>0</v>
      </c>
      <c r="AB144" s="238"/>
      <c r="AC144" s="242">
        <f>IFERROR(VALUE(VLOOKUP(AB144, 'Config Option - UW'!$B$5:$F$34, 5, FALSE)), 0)</f>
        <v>0</v>
      </c>
      <c r="AD144" s="191"/>
      <c r="AE144"/>
    </row>
    <row r="145" spans="1:31" ht="17">
      <c r="A145" s="140" t="s">
        <v>664</v>
      </c>
      <c r="B145" s="244">
        <v>128</v>
      </c>
      <c r="C145" s="141" t="s">
        <v>665</v>
      </c>
      <c r="D145" s="142" t="s">
        <v>639</v>
      </c>
      <c r="E145" s="143" t="s">
        <v>666</v>
      </c>
      <c r="F145" s="144" t="s">
        <v>137</v>
      </c>
      <c r="G145" s="147" t="s">
        <v>81</v>
      </c>
      <c r="H145" s="145" t="s">
        <v>83</v>
      </c>
      <c r="I145" s="144" t="s">
        <v>138</v>
      </c>
      <c r="J145" s="142" t="s">
        <v>280</v>
      </c>
      <c r="K145" s="141" t="s">
        <v>667</v>
      </c>
      <c r="L145" s="142"/>
      <c r="M145" s="148"/>
      <c r="N145" s="167"/>
      <c r="O145" s="149" t="s">
        <v>141</v>
      </c>
      <c r="P145" s="150" t="s">
        <v>142</v>
      </c>
      <c r="Q145" s="151"/>
      <c r="R145" s="247" t="s">
        <v>25</v>
      </c>
      <c r="S145" s="126">
        <f>IF(R145="", "", IFERROR(VLOOKUP(R145, 'Config Option - UW'!$A$38:$B$42, 2, FALSE), "") + W145 + Y145 + AA145)</f>
        <v>84.241500000000002</v>
      </c>
      <c r="T145" s="128">
        <f>IFERROR(VLOOKUP(R145, 'Config Option - UW'!$A$38:$D$42, 3, FALSE), "")</f>
        <v>1.8749999999999999E-2</v>
      </c>
      <c r="U145" s="124">
        <f>IFERROR(VLOOKUP(R145, 'Config Option - UW'!$A$38:$D$42, 4, FALSE), "")</f>
        <v>0</v>
      </c>
      <c r="V145" s="233" t="s">
        <v>282</v>
      </c>
      <c r="W145" s="241">
        <f>IFERROR(VALUE(VLOOKUP(V145, 'Config Option - UW'!$B$5:$F$34, 5, FALSE)), 0)</f>
        <v>9.9015000000000004</v>
      </c>
      <c r="X145" s="233" t="s">
        <v>235</v>
      </c>
      <c r="Y145" s="241">
        <f>IFERROR(VALUE(VLOOKUP(X145, 'Config Option - UW'!$B$5:$F$34, 5, FALSE)), 0)</f>
        <v>4.34</v>
      </c>
      <c r="Z145" s="233"/>
      <c r="AA145" s="242">
        <f>IFERROR(VALUE(VLOOKUP(Z145, 'Config Option - UW'!$B$5:$F$34, 5, FALSE)), 0)</f>
        <v>0</v>
      </c>
      <c r="AB145" s="236"/>
      <c r="AC145" s="242">
        <f>IFERROR(VALUE(VLOOKUP(AB145, 'Config Option - UW'!$B$5:$F$34, 5, FALSE)), 0)</f>
        <v>0</v>
      </c>
      <c r="AD145" s="191"/>
      <c r="AE145"/>
    </row>
    <row r="146" spans="1:31" ht="16">
      <c r="A146" s="140" t="s">
        <v>668</v>
      </c>
      <c r="B146" s="244">
        <v>129</v>
      </c>
      <c r="C146" s="141" t="s">
        <v>669</v>
      </c>
      <c r="D146" s="142" t="s">
        <v>639</v>
      </c>
      <c r="E146" s="142" t="s">
        <v>670</v>
      </c>
      <c r="F146" s="144" t="s">
        <v>137</v>
      </c>
      <c r="G146" s="147" t="s">
        <v>81</v>
      </c>
      <c r="H146" s="145" t="s">
        <v>83</v>
      </c>
      <c r="I146" s="144" t="s">
        <v>138</v>
      </c>
      <c r="J146" s="142" t="s">
        <v>195</v>
      </c>
      <c r="K146" s="141" t="s">
        <v>671</v>
      </c>
      <c r="L146" s="171"/>
      <c r="M146" s="148"/>
      <c r="N146" s="167"/>
      <c r="O146" s="149" t="s">
        <v>141</v>
      </c>
      <c r="P146" s="150" t="s">
        <v>142</v>
      </c>
      <c r="Q146" s="151"/>
      <c r="R146" s="247" t="s">
        <v>64</v>
      </c>
      <c r="S146" s="126">
        <f>IF(R146="", "", IFERROR(VLOOKUP(R146, 'Config Option - UW'!$A$38:$B$42, 2, FALSE), "") + W146 + Y146 + AA146)</f>
        <v>89.65100000000001</v>
      </c>
      <c r="T146" s="128">
        <f>IFERROR(VLOOKUP(R146, 'Config Option - UW'!$A$38:$D$42, 3, FALSE), "")</f>
        <v>1.8749999999999999E-2</v>
      </c>
      <c r="U146" s="124">
        <f>IFERROR(VLOOKUP(R146, 'Config Option - UW'!$A$38:$D$42, 4, FALSE), "")</f>
        <v>4.7600000000000003E-2</v>
      </c>
      <c r="V146" s="233" t="s">
        <v>197</v>
      </c>
      <c r="W146" s="241">
        <f>IFERROR(VALUE(VLOOKUP(V146, 'Config Option - UW'!$B$5:$F$34, 5, FALSE)), 0)</f>
        <v>10.311</v>
      </c>
      <c r="X146" s="233" t="s">
        <v>235</v>
      </c>
      <c r="Y146" s="241">
        <f>IFERROR(VALUE(VLOOKUP(X146, 'Config Option - UW'!$B$5:$F$34, 5, FALSE)), 0)</f>
        <v>4.34</v>
      </c>
      <c r="Z146" s="233"/>
      <c r="AA146" s="242">
        <f>IFERROR(VALUE(VLOOKUP(Z146, 'Config Option - UW'!$B$5:$F$34, 5, FALSE)), 0)</f>
        <v>0</v>
      </c>
      <c r="AB146" s="236"/>
      <c r="AC146" s="242">
        <f>IFERROR(VALUE(VLOOKUP(AB146, 'Config Option - UW'!$B$5:$F$34, 5, FALSE)), 0)</f>
        <v>0</v>
      </c>
      <c r="AD146" s="191"/>
      <c r="AE146"/>
    </row>
    <row r="147" spans="1:31" ht="17">
      <c r="A147" s="140" t="s">
        <v>672</v>
      </c>
      <c r="B147" s="244">
        <v>130</v>
      </c>
      <c r="C147" s="141" t="s">
        <v>673</v>
      </c>
      <c r="D147" s="142" t="s">
        <v>639</v>
      </c>
      <c r="E147" s="143" t="s">
        <v>674</v>
      </c>
      <c r="F147" s="144" t="s">
        <v>137</v>
      </c>
      <c r="G147" s="147" t="s">
        <v>81</v>
      </c>
      <c r="H147" s="145" t="s">
        <v>83</v>
      </c>
      <c r="I147" s="144" t="s">
        <v>138</v>
      </c>
      <c r="J147" s="142" t="s">
        <v>151</v>
      </c>
      <c r="K147" s="141" t="s">
        <v>675</v>
      </c>
      <c r="L147" s="142"/>
      <c r="M147" s="148"/>
      <c r="N147" s="167"/>
      <c r="O147" s="149" t="s">
        <v>141</v>
      </c>
      <c r="P147" s="150" t="s">
        <v>142</v>
      </c>
      <c r="Q147" s="151"/>
      <c r="R147" s="247" t="s">
        <v>25</v>
      </c>
      <c r="S147" s="126">
        <f>IF(R147="", "", IFERROR(VLOOKUP(R147, 'Config Option - UW'!$A$38:$B$42, 2, FALSE), "") + W147 + Y147 + AA147)</f>
        <v>70</v>
      </c>
      <c r="T147" s="128">
        <f>IFERROR(VLOOKUP(R147, 'Config Option - UW'!$A$38:$D$42, 3, FALSE), "")</f>
        <v>1.8749999999999999E-2</v>
      </c>
      <c r="U147" s="124">
        <f>IFERROR(VLOOKUP(R147, 'Config Option - UW'!$A$38:$D$42, 4, FALSE), "")</f>
        <v>0</v>
      </c>
      <c r="V147" s="233"/>
      <c r="W147" s="241">
        <f>IFERROR(VALUE(VLOOKUP(V147, 'Config Option - UW'!$B$5:$F$34, 5, FALSE)), 0)</f>
        <v>0</v>
      </c>
      <c r="X147" s="233"/>
      <c r="Y147" s="241">
        <f>IFERROR(VALUE(VLOOKUP(X147, 'Config Option - UW'!$B$5:$F$34, 5, FALSE)), 0)</f>
        <v>0</v>
      </c>
      <c r="Z147" s="233"/>
      <c r="AA147" s="242">
        <f>IFERROR(VALUE(VLOOKUP(Z147, 'Config Option - UW'!$B$5:$F$34, 5, FALSE)), 0)</f>
        <v>0</v>
      </c>
      <c r="AB147" s="238"/>
      <c r="AC147" s="242">
        <f>IFERROR(VALUE(VLOOKUP(AB147, 'Config Option - UW'!$B$5:$F$34, 5, FALSE)), 0)</f>
        <v>0</v>
      </c>
      <c r="AD147" s="191" t="s">
        <v>676</v>
      </c>
      <c r="AE147"/>
    </row>
    <row r="148" spans="1:31" ht="17">
      <c r="A148" s="140" t="s">
        <v>677</v>
      </c>
      <c r="B148" s="244">
        <v>131</v>
      </c>
      <c r="C148" s="141" t="s">
        <v>673</v>
      </c>
      <c r="D148" s="142" t="s">
        <v>639</v>
      </c>
      <c r="E148" s="143" t="s">
        <v>674</v>
      </c>
      <c r="F148" s="144" t="s">
        <v>137</v>
      </c>
      <c r="G148" s="147" t="s">
        <v>81</v>
      </c>
      <c r="H148" s="145" t="s">
        <v>83</v>
      </c>
      <c r="I148" s="144" t="s">
        <v>138</v>
      </c>
      <c r="J148" s="142" t="s">
        <v>151</v>
      </c>
      <c r="K148" s="141" t="s">
        <v>678</v>
      </c>
      <c r="L148" s="142"/>
      <c r="M148" s="148"/>
      <c r="N148" s="167"/>
      <c r="O148" s="149" t="s">
        <v>141</v>
      </c>
      <c r="P148" s="150" t="s">
        <v>142</v>
      </c>
      <c r="Q148" s="151"/>
      <c r="R148" s="247" t="s">
        <v>25</v>
      </c>
      <c r="S148" s="126">
        <f>IF(R148="", "", IFERROR(VLOOKUP(R148, 'Config Option - UW'!$A$38:$B$42, 2, FALSE), "") + W148 + Y148 + AA148)</f>
        <v>70</v>
      </c>
      <c r="T148" s="128">
        <f>IFERROR(VLOOKUP(R148, 'Config Option - UW'!$A$38:$D$42, 3, FALSE), "")</f>
        <v>1.8749999999999999E-2</v>
      </c>
      <c r="U148" s="124">
        <f>IFERROR(VLOOKUP(R148, 'Config Option - UW'!$A$38:$D$42, 4, FALSE), "")</f>
        <v>0</v>
      </c>
      <c r="V148" s="233"/>
      <c r="W148" s="241">
        <f>IFERROR(VALUE(VLOOKUP(V148, 'Config Option - UW'!$B$5:$F$34, 5, FALSE)), 0)</f>
        <v>0</v>
      </c>
      <c r="X148" s="233"/>
      <c r="Y148" s="241">
        <f>IFERROR(VALUE(VLOOKUP(X148, 'Config Option - UW'!$B$5:$F$34, 5, FALSE)), 0)</f>
        <v>0</v>
      </c>
      <c r="Z148" s="233"/>
      <c r="AA148" s="242">
        <f>IFERROR(VALUE(VLOOKUP(Z148, 'Config Option - UW'!$B$5:$F$34, 5, FALSE)), 0)</f>
        <v>0</v>
      </c>
      <c r="AB148" s="238"/>
      <c r="AC148" s="242">
        <f>IFERROR(VALUE(VLOOKUP(AB148, 'Config Option - UW'!$B$5:$F$34, 5, FALSE)), 0)</f>
        <v>0</v>
      </c>
      <c r="AD148" s="191" t="s">
        <v>676</v>
      </c>
      <c r="AE148"/>
    </row>
    <row r="149" spans="1:31" ht="17">
      <c r="A149" s="140" t="s">
        <v>679</v>
      </c>
      <c r="B149" s="244">
        <v>132</v>
      </c>
      <c r="C149" s="141" t="s">
        <v>680</v>
      </c>
      <c r="D149" s="142" t="s">
        <v>639</v>
      </c>
      <c r="E149" s="143" t="s">
        <v>681</v>
      </c>
      <c r="F149" s="144" t="s">
        <v>137</v>
      </c>
      <c r="G149" s="147" t="s">
        <v>81</v>
      </c>
      <c r="H149" s="145" t="s">
        <v>83</v>
      </c>
      <c r="I149" s="144" t="s">
        <v>138</v>
      </c>
      <c r="J149" s="142" t="s">
        <v>682</v>
      </c>
      <c r="K149" s="141" t="s">
        <v>683</v>
      </c>
      <c r="L149" s="142"/>
      <c r="M149" s="148"/>
      <c r="N149" s="167"/>
      <c r="O149" s="149" t="s">
        <v>141</v>
      </c>
      <c r="P149" s="150" t="s">
        <v>142</v>
      </c>
      <c r="Q149" s="151"/>
      <c r="R149" s="247" t="s">
        <v>64</v>
      </c>
      <c r="S149" s="126">
        <f>IF(R149="", "", IFERROR(VLOOKUP(R149, 'Config Option - UW'!$A$38:$B$42, 2, FALSE), "") + W149 + Y149 + AA149)</f>
        <v>75</v>
      </c>
      <c r="T149" s="128">
        <f>IFERROR(VLOOKUP(R149, 'Config Option - UW'!$A$38:$D$42, 3, FALSE), "")</f>
        <v>1.8749999999999999E-2</v>
      </c>
      <c r="U149" s="124">
        <f>IFERROR(VLOOKUP(R149, 'Config Option - UW'!$A$38:$D$42, 4, FALSE), "")</f>
        <v>4.7600000000000003E-2</v>
      </c>
      <c r="V149" s="233"/>
      <c r="W149" s="241">
        <f>IFERROR(VALUE(VLOOKUP(V149, 'Config Option - UW'!$B$5:$F$34, 5, FALSE)), 0)</f>
        <v>0</v>
      </c>
      <c r="X149" s="233"/>
      <c r="Y149" s="241">
        <f>IFERROR(VALUE(VLOOKUP(X149, 'Config Option - UW'!$B$5:$F$34, 5, FALSE)), 0)</f>
        <v>0</v>
      </c>
      <c r="Z149" s="233"/>
      <c r="AA149" s="242">
        <f>IFERROR(VALUE(VLOOKUP(Z149, 'Config Option - UW'!$B$5:$F$34, 5, FALSE)), 0)</f>
        <v>0</v>
      </c>
      <c r="AB149" s="238"/>
      <c r="AC149" s="242">
        <f>IFERROR(VALUE(VLOOKUP(AB149, 'Config Option - UW'!$B$5:$F$34, 5, FALSE)), 0)</f>
        <v>0</v>
      </c>
      <c r="AD149" s="191"/>
      <c r="AE149"/>
    </row>
    <row r="150" spans="1:31" ht="17">
      <c r="A150" s="140" t="s">
        <v>684</v>
      </c>
      <c r="B150" s="244">
        <v>133</v>
      </c>
      <c r="C150" s="141" t="s">
        <v>685</v>
      </c>
      <c r="D150" s="142" t="s">
        <v>639</v>
      </c>
      <c r="E150" s="143" t="s">
        <v>686</v>
      </c>
      <c r="F150" s="144" t="s">
        <v>137</v>
      </c>
      <c r="G150" s="147" t="s">
        <v>81</v>
      </c>
      <c r="H150" s="145" t="s">
        <v>83</v>
      </c>
      <c r="I150" s="144" t="s">
        <v>138</v>
      </c>
      <c r="J150" s="142" t="s">
        <v>139</v>
      </c>
      <c r="K150" s="141" t="s">
        <v>687</v>
      </c>
      <c r="L150" s="142"/>
      <c r="M150" s="148"/>
      <c r="N150" s="167"/>
      <c r="O150" s="149" t="s">
        <v>141</v>
      </c>
      <c r="P150" s="150" t="s">
        <v>142</v>
      </c>
      <c r="Q150" s="151"/>
      <c r="R150" s="247" t="s">
        <v>49</v>
      </c>
      <c r="S150" s="126">
        <f>IF(R150="", "", IFERROR(VLOOKUP(R150, 'Config Option - UW'!$A$38:$B$42, 2, FALSE), "") + W150 + Y150 + AA150)</f>
        <v>44.334000000000003</v>
      </c>
      <c r="T150" s="128">
        <f>IFERROR(VLOOKUP(R150, 'Config Option - UW'!$A$38:$D$42, 3, FALSE), "")</f>
        <v>1.8749999999999999E-2</v>
      </c>
      <c r="U150" s="124">
        <f>IFERROR(VLOOKUP(R150, 'Config Option - UW'!$A$38:$D$42, 4, FALSE), "")</f>
        <v>4.7600000000000003E-2</v>
      </c>
      <c r="V150" s="233" t="s">
        <v>166</v>
      </c>
      <c r="W150" s="241">
        <f>IFERROR(VALUE(VLOOKUP(V150, 'Config Option - UW'!$B$5:$F$34, 5, FALSE)), 0)</f>
        <v>3.0659999999999998</v>
      </c>
      <c r="X150" s="233" t="s">
        <v>201</v>
      </c>
      <c r="Y150" s="241">
        <f>IFERROR(VALUE(VLOOKUP(X150, 'Config Option - UW'!$B$5:$F$34, 5, FALSE)), 0)</f>
        <v>2.2680000000000002</v>
      </c>
      <c r="Z150" s="233"/>
      <c r="AA150" s="242">
        <f>IFERROR(VALUE(VLOOKUP(Z150, 'Config Option - UW'!$B$5:$F$34, 5, FALSE)), 0)</f>
        <v>0</v>
      </c>
      <c r="AB150" s="233"/>
      <c r="AC150" s="242">
        <f>IFERROR(VALUE(VLOOKUP(AB150, 'Config Option - UW'!$B$5:$F$34, 5, FALSE)), 0)</f>
        <v>0</v>
      </c>
      <c r="AD150" s="191"/>
      <c r="AE150"/>
    </row>
    <row r="151" spans="1:31" ht="17">
      <c r="A151" s="140" t="s">
        <v>688</v>
      </c>
      <c r="B151" s="244">
        <v>134</v>
      </c>
      <c r="C151" s="152" t="s">
        <v>689</v>
      </c>
      <c r="D151" s="147" t="s">
        <v>639</v>
      </c>
      <c r="E151" s="153" t="s">
        <v>690</v>
      </c>
      <c r="F151" s="144" t="s">
        <v>137</v>
      </c>
      <c r="G151" s="147" t="s">
        <v>81</v>
      </c>
      <c r="H151" s="145" t="s">
        <v>83</v>
      </c>
      <c r="I151" s="144" t="s">
        <v>138</v>
      </c>
      <c r="J151" s="147" t="s">
        <v>184</v>
      </c>
      <c r="K151" s="152" t="s">
        <v>691</v>
      </c>
      <c r="L151" s="147"/>
      <c r="M151" s="168"/>
      <c r="N151" s="167"/>
      <c r="O151" s="149" t="s">
        <v>141</v>
      </c>
      <c r="P151" s="150" t="s">
        <v>157</v>
      </c>
      <c r="Q151" s="151"/>
      <c r="R151" s="247" t="s">
        <v>49</v>
      </c>
      <c r="S151" s="126">
        <f>IF(R151="", "", IFERROR(VLOOKUP(R151, 'Config Option - UW'!$A$38:$B$42, 2, FALSE), "") + W151 + Y151 + AA151)</f>
        <v>44.334000000000003</v>
      </c>
      <c r="T151" s="128">
        <f>IFERROR(VLOOKUP(R151, 'Config Option - UW'!$A$38:$D$42, 3, FALSE), "")</f>
        <v>1.8749999999999999E-2</v>
      </c>
      <c r="U151" s="124">
        <f>IFERROR(VLOOKUP(R151, 'Config Option - UW'!$A$38:$D$42, 4, FALSE), "")</f>
        <v>4.7600000000000003E-2</v>
      </c>
      <c r="V151" s="233" t="s">
        <v>166</v>
      </c>
      <c r="W151" s="241">
        <f>IFERROR(VALUE(VLOOKUP(V151, 'Config Option - UW'!$B$5:$F$34, 5, FALSE)), 0)</f>
        <v>3.0659999999999998</v>
      </c>
      <c r="X151" s="233" t="s">
        <v>201</v>
      </c>
      <c r="Y151" s="241">
        <f>IFERROR(VALUE(VLOOKUP(X151, 'Config Option - UW'!$B$5:$F$34, 5, FALSE)), 0)</f>
        <v>2.2680000000000002</v>
      </c>
      <c r="Z151" s="233"/>
      <c r="AA151" s="242">
        <f>IFERROR(VALUE(VLOOKUP(Z151, 'Config Option - UW'!$B$5:$F$34, 5, FALSE)), 0)</f>
        <v>0</v>
      </c>
      <c r="AB151" s="233"/>
      <c r="AC151" s="242">
        <f>IFERROR(VALUE(VLOOKUP(AB151, 'Config Option - UW'!$B$5:$F$34, 5, FALSE)), 0)</f>
        <v>0</v>
      </c>
      <c r="AD151" s="191"/>
      <c r="AE151"/>
    </row>
    <row r="152" spans="1:31" ht="17">
      <c r="A152" s="140" t="s">
        <v>692</v>
      </c>
      <c r="B152" s="244">
        <v>135</v>
      </c>
      <c r="C152" s="152" t="s">
        <v>693</v>
      </c>
      <c r="D152" s="147" t="s">
        <v>639</v>
      </c>
      <c r="E152" s="153" t="s">
        <v>694</v>
      </c>
      <c r="F152" s="144" t="s">
        <v>137</v>
      </c>
      <c r="G152" s="147" t="s">
        <v>81</v>
      </c>
      <c r="H152" s="145" t="s">
        <v>83</v>
      </c>
      <c r="I152" s="144" t="s">
        <v>138</v>
      </c>
      <c r="J152" s="147" t="s">
        <v>146</v>
      </c>
      <c r="K152" s="152" t="s">
        <v>695</v>
      </c>
      <c r="L152" s="147"/>
      <c r="M152" s="168"/>
      <c r="N152" s="144"/>
      <c r="O152" s="149" t="s">
        <v>141</v>
      </c>
      <c r="P152" s="150" t="s">
        <v>157</v>
      </c>
      <c r="Q152" s="151"/>
      <c r="R152" s="247" t="s">
        <v>21</v>
      </c>
      <c r="S152" s="126">
        <f>IF(R152="", "", IFERROR(VLOOKUP(R152, 'Config Option - UW'!$A$38:$B$42, 2, FALSE), "") + W152 + Y152 + AA152)</f>
        <v>34.4255</v>
      </c>
      <c r="T152" s="128">
        <f>IFERROR(VLOOKUP(R152, 'Config Option - UW'!$A$38:$D$42, 3, FALSE), "")</f>
        <v>1.8749999999999999E-2</v>
      </c>
      <c r="U152" s="124">
        <f>IFERROR(VLOOKUP(R152, 'Config Option - UW'!$A$38:$D$42, 4, FALSE), "")</f>
        <v>0</v>
      </c>
      <c r="V152" s="233" t="s">
        <v>153</v>
      </c>
      <c r="W152" s="241">
        <f>IFERROR(VALUE(VLOOKUP(V152, 'Config Option - UW'!$B$5:$F$34, 5, FALSE)), 0)</f>
        <v>2.4255</v>
      </c>
      <c r="X152" s="236"/>
      <c r="Y152" s="241">
        <f>IFERROR(VALUE(VLOOKUP(X152, 'Config Option - UW'!$B$5:$F$34, 5, FALSE)), 0)</f>
        <v>0</v>
      </c>
      <c r="Z152" s="233"/>
      <c r="AA152" s="242">
        <f>IFERROR(VALUE(VLOOKUP(Z152, 'Config Option - UW'!$B$5:$F$34, 5, FALSE)), 0)</f>
        <v>0</v>
      </c>
      <c r="AB152" s="233"/>
      <c r="AC152" s="242">
        <f>IFERROR(VALUE(VLOOKUP(AB152, 'Config Option - UW'!$B$5:$F$34, 5, FALSE)), 0)</f>
        <v>0</v>
      </c>
      <c r="AD152" s="191"/>
      <c r="AE152"/>
    </row>
    <row r="153" spans="1:31" ht="17">
      <c r="A153" s="140" t="s">
        <v>696</v>
      </c>
      <c r="B153" s="244">
        <v>136</v>
      </c>
      <c r="C153" s="152" t="s">
        <v>697</v>
      </c>
      <c r="D153" s="147" t="s">
        <v>698</v>
      </c>
      <c r="E153" s="153" t="s">
        <v>699</v>
      </c>
      <c r="F153" s="144" t="s">
        <v>137</v>
      </c>
      <c r="G153" s="147" t="s">
        <v>81</v>
      </c>
      <c r="H153" s="145" t="s">
        <v>83</v>
      </c>
      <c r="I153" s="144" t="s">
        <v>138</v>
      </c>
      <c r="J153" s="147" t="s">
        <v>139</v>
      </c>
      <c r="K153" s="152" t="s">
        <v>700</v>
      </c>
      <c r="L153" s="147"/>
      <c r="M153" s="168"/>
      <c r="N153" s="167"/>
      <c r="O153" s="149" t="s">
        <v>141</v>
      </c>
      <c r="P153" s="150" t="s">
        <v>157</v>
      </c>
      <c r="Q153" s="151"/>
      <c r="R153" s="247" t="s">
        <v>53</v>
      </c>
      <c r="S153" s="126">
        <f>IF(R153="", "", IFERROR(VLOOKUP(R153, 'Config Option - UW'!$A$38:$B$42, 2, FALSE), "") + W153 + Y153 + AA153)</f>
        <v>65</v>
      </c>
      <c r="T153" s="128">
        <f>IFERROR(VLOOKUP(R153, 'Config Option - UW'!$A$38:$D$42, 3, FALSE), "")</f>
        <v>1.8749999999999999E-2</v>
      </c>
      <c r="U153" s="124">
        <f>IFERROR(VLOOKUP(R153, 'Config Option - UW'!$A$38:$D$42, 4, FALSE), "")</f>
        <v>4.7600000000000003E-2</v>
      </c>
      <c r="V153" s="233"/>
      <c r="W153" s="241">
        <f>IFERROR(VALUE(VLOOKUP(V153, 'Config Option - UW'!$B$5:$F$34, 5, FALSE)), 0)</f>
        <v>0</v>
      </c>
      <c r="X153" s="233"/>
      <c r="Y153" s="241">
        <f>IFERROR(VALUE(VLOOKUP(X153, 'Config Option - UW'!$B$5:$F$34, 5, FALSE)), 0)</f>
        <v>0</v>
      </c>
      <c r="Z153" s="233"/>
      <c r="AA153" s="242">
        <f>IFERROR(VALUE(VLOOKUP(Z153, 'Config Option - UW'!$B$5:$F$34, 5, FALSE)), 0)</f>
        <v>0</v>
      </c>
      <c r="AB153" s="238"/>
      <c r="AC153" s="242">
        <f>IFERROR(VALUE(VLOOKUP(AB153, 'Config Option - UW'!$B$5:$F$34, 5, FALSE)), 0)</f>
        <v>0</v>
      </c>
      <c r="AD153" s="191"/>
      <c r="AE153"/>
    </row>
    <row r="154" spans="1:31" ht="17">
      <c r="A154" s="140" t="s">
        <v>701</v>
      </c>
      <c r="B154" s="244">
        <v>137</v>
      </c>
      <c r="C154" s="152" t="s">
        <v>697</v>
      </c>
      <c r="D154" s="147" t="s">
        <v>698</v>
      </c>
      <c r="E154" s="153" t="s">
        <v>702</v>
      </c>
      <c r="F154" s="144" t="s">
        <v>137</v>
      </c>
      <c r="G154" s="147" t="s">
        <v>81</v>
      </c>
      <c r="H154" s="145" t="s">
        <v>83</v>
      </c>
      <c r="I154" s="144" t="s">
        <v>138</v>
      </c>
      <c r="J154" s="147" t="s">
        <v>184</v>
      </c>
      <c r="K154" s="152" t="s">
        <v>703</v>
      </c>
      <c r="L154" s="147"/>
      <c r="M154" s="168"/>
      <c r="N154" s="167"/>
      <c r="O154" s="149" t="s">
        <v>141</v>
      </c>
      <c r="P154" s="150" t="s">
        <v>157</v>
      </c>
      <c r="Q154" s="151"/>
      <c r="R154" s="247" t="s">
        <v>49</v>
      </c>
      <c r="S154" s="126">
        <f>IF(R154="", "", IFERROR(VLOOKUP(R154, 'Config Option - UW'!$A$38:$B$42, 2, FALSE), "") + W154 + Y154 + AA154)</f>
        <v>44.334000000000003</v>
      </c>
      <c r="T154" s="128">
        <f>IFERROR(VLOOKUP(R154, 'Config Option - UW'!$A$38:$D$42, 3, FALSE), "")</f>
        <v>1.8749999999999999E-2</v>
      </c>
      <c r="U154" s="124">
        <f>IFERROR(VLOOKUP(R154, 'Config Option - UW'!$A$38:$D$42, 4, FALSE), "")</f>
        <v>4.7600000000000003E-2</v>
      </c>
      <c r="V154" s="233" t="s">
        <v>166</v>
      </c>
      <c r="W154" s="241">
        <f>IFERROR(VALUE(VLOOKUP(V154, 'Config Option - UW'!$B$5:$F$34, 5, FALSE)), 0)</f>
        <v>3.0659999999999998</v>
      </c>
      <c r="X154" s="233" t="s">
        <v>201</v>
      </c>
      <c r="Y154" s="241">
        <f>IFERROR(VALUE(VLOOKUP(X154, 'Config Option - UW'!$B$5:$F$34, 5, FALSE)), 0)</f>
        <v>2.2680000000000002</v>
      </c>
      <c r="Z154" s="233"/>
      <c r="AA154" s="242">
        <f>IFERROR(VALUE(VLOOKUP(Z154, 'Config Option - UW'!$B$5:$F$34, 5, FALSE)), 0)</f>
        <v>0</v>
      </c>
      <c r="AB154" s="233"/>
      <c r="AC154" s="242">
        <f>IFERROR(VALUE(VLOOKUP(AB154, 'Config Option - UW'!$B$5:$F$34, 5, FALSE)), 0)</f>
        <v>0</v>
      </c>
      <c r="AD154" s="191"/>
      <c r="AE154"/>
    </row>
    <row r="155" spans="1:31" ht="17">
      <c r="A155" s="140" t="s">
        <v>704</v>
      </c>
      <c r="B155" s="244">
        <v>138</v>
      </c>
      <c r="C155" s="141" t="s">
        <v>705</v>
      </c>
      <c r="D155" s="142" t="s">
        <v>706</v>
      </c>
      <c r="E155" s="143" t="s">
        <v>707</v>
      </c>
      <c r="F155" s="144" t="s">
        <v>137</v>
      </c>
      <c r="G155" s="147" t="s">
        <v>81</v>
      </c>
      <c r="H155" s="145" t="s">
        <v>83</v>
      </c>
      <c r="I155" s="144" t="s">
        <v>138</v>
      </c>
      <c r="J155" s="142" t="s">
        <v>139</v>
      </c>
      <c r="K155" s="141" t="s">
        <v>708</v>
      </c>
      <c r="L155" s="171"/>
      <c r="M155" s="148"/>
      <c r="N155" s="167"/>
      <c r="O155" s="149" t="s">
        <v>141</v>
      </c>
      <c r="P155" s="150" t="s">
        <v>142</v>
      </c>
      <c r="Q155" s="151"/>
      <c r="R155" s="247" t="s">
        <v>53</v>
      </c>
      <c r="S155" s="126">
        <f>IF(R155="", "", IFERROR(VLOOKUP(R155, 'Config Option - UW'!$A$38:$B$42, 2, FALSE), "") + W155 + Y155 + AA155)</f>
        <v>65</v>
      </c>
      <c r="T155" s="128">
        <f>IFERROR(VLOOKUP(R155, 'Config Option - UW'!$A$38:$D$42, 3, FALSE), "")</f>
        <v>1.8749999999999999E-2</v>
      </c>
      <c r="U155" s="124">
        <f>IFERROR(VLOOKUP(R155, 'Config Option - UW'!$A$38:$D$42, 4, FALSE), "")</f>
        <v>4.7600000000000003E-2</v>
      </c>
      <c r="V155" s="233"/>
      <c r="W155" s="241">
        <f>IFERROR(VALUE(VLOOKUP(V155, 'Config Option - UW'!$B$5:$F$34, 5, FALSE)), 0)</f>
        <v>0</v>
      </c>
      <c r="X155" s="233"/>
      <c r="Y155" s="241">
        <f>IFERROR(VALUE(VLOOKUP(X155, 'Config Option - UW'!$B$5:$F$34, 5, FALSE)), 0)</f>
        <v>0</v>
      </c>
      <c r="Z155" s="233"/>
      <c r="AA155" s="242">
        <f>IFERROR(VALUE(VLOOKUP(Z155, 'Config Option - UW'!$B$5:$F$34, 5, FALSE)), 0)</f>
        <v>0</v>
      </c>
      <c r="AB155" s="238"/>
      <c r="AC155" s="242">
        <f>IFERROR(VALUE(VLOOKUP(AB155, 'Config Option - UW'!$B$5:$F$34, 5, FALSE)), 0)</f>
        <v>0</v>
      </c>
      <c r="AD155" s="191"/>
      <c r="AE155"/>
    </row>
    <row r="156" spans="1:31" ht="16">
      <c r="A156" s="140" t="s">
        <v>709</v>
      </c>
      <c r="B156" s="244">
        <v>139</v>
      </c>
      <c r="C156" s="141" t="s">
        <v>705</v>
      </c>
      <c r="D156" s="142" t="s">
        <v>706</v>
      </c>
      <c r="E156" s="142" t="s">
        <v>710</v>
      </c>
      <c r="F156" s="144" t="s">
        <v>137</v>
      </c>
      <c r="G156" s="147" t="s">
        <v>81</v>
      </c>
      <c r="H156" s="145" t="s">
        <v>83</v>
      </c>
      <c r="I156" s="144" t="s">
        <v>138</v>
      </c>
      <c r="J156" s="142" t="s">
        <v>139</v>
      </c>
      <c r="K156" s="141" t="s">
        <v>711</v>
      </c>
      <c r="L156" s="171"/>
      <c r="M156" s="148"/>
      <c r="N156" s="167"/>
      <c r="O156" s="149" t="s">
        <v>141</v>
      </c>
      <c r="P156" s="150" t="s">
        <v>142</v>
      </c>
      <c r="Q156" s="151"/>
      <c r="R156" s="247" t="s">
        <v>53</v>
      </c>
      <c r="S156" s="126">
        <f>IF(R156="", "", IFERROR(VLOOKUP(R156, 'Config Option - UW'!$A$38:$B$42, 2, FALSE), "") + W156 + Y156 + AA156)</f>
        <v>65</v>
      </c>
      <c r="T156" s="128">
        <f>IFERROR(VLOOKUP(R156, 'Config Option - UW'!$A$38:$D$42, 3, FALSE), "")</f>
        <v>1.8749999999999999E-2</v>
      </c>
      <c r="U156" s="124">
        <f>IFERROR(VLOOKUP(R156, 'Config Option - UW'!$A$38:$D$42, 4, FALSE), "")</f>
        <v>4.7600000000000003E-2</v>
      </c>
      <c r="V156" s="233"/>
      <c r="W156" s="241">
        <f>IFERROR(VALUE(VLOOKUP(V156, 'Config Option - UW'!$B$5:$F$34, 5, FALSE)), 0)</f>
        <v>0</v>
      </c>
      <c r="X156" s="233"/>
      <c r="Y156" s="241">
        <f>IFERROR(VALUE(VLOOKUP(X156, 'Config Option - UW'!$B$5:$F$34, 5, FALSE)), 0)</f>
        <v>0</v>
      </c>
      <c r="Z156" s="233"/>
      <c r="AA156" s="242">
        <f>IFERROR(VALUE(VLOOKUP(Z156, 'Config Option - UW'!$B$5:$F$34, 5, FALSE)), 0)</f>
        <v>0</v>
      </c>
      <c r="AB156" s="238"/>
      <c r="AC156" s="242">
        <f>IFERROR(VALUE(VLOOKUP(AB156, 'Config Option - UW'!$B$5:$F$34, 5, FALSE)), 0)</f>
        <v>0</v>
      </c>
      <c r="AD156" s="191"/>
      <c r="AE156"/>
    </row>
    <row r="157" spans="1:31" ht="17">
      <c r="A157" s="140" t="s">
        <v>712</v>
      </c>
      <c r="B157" s="244">
        <v>140</v>
      </c>
      <c r="C157" s="141" t="s">
        <v>713</v>
      </c>
      <c r="D157" s="142" t="s">
        <v>706</v>
      </c>
      <c r="E157" s="143" t="s">
        <v>714</v>
      </c>
      <c r="F157" s="144" t="s">
        <v>137</v>
      </c>
      <c r="G157" s="147" t="s">
        <v>81</v>
      </c>
      <c r="H157" s="145" t="s">
        <v>83</v>
      </c>
      <c r="I157" s="144" t="s">
        <v>138</v>
      </c>
      <c r="J157" s="142" t="s">
        <v>195</v>
      </c>
      <c r="K157" s="141" t="s">
        <v>715</v>
      </c>
      <c r="L157" s="171"/>
      <c r="M157" s="148"/>
      <c r="N157" s="167"/>
      <c r="O157" s="149" t="s">
        <v>141</v>
      </c>
      <c r="P157" s="150" t="s">
        <v>142</v>
      </c>
      <c r="Q157" s="151"/>
      <c r="R157" s="247" t="s">
        <v>64</v>
      </c>
      <c r="S157" s="126">
        <f>IF(R157="", "", IFERROR(VLOOKUP(R157, 'Config Option - UW'!$A$38:$B$42, 2, FALSE), "") + W157 + Y157 + AA157)</f>
        <v>75</v>
      </c>
      <c r="T157" s="128">
        <f>IFERROR(VLOOKUP(R157, 'Config Option - UW'!$A$38:$D$42, 3, FALSE), "")</f>
        <v>1.8749999999999999E-2</v>
      </c>
      <c r="U157" s="124">
        <f>IFERROR(VLOOKUP(R157, 'Config Option - UW'!$A$38:$D$42, 4, FALSE), "")</f>
        <v>4.7600000000000003E-2</v>
      </c>
      <c r="V157" s="233"/>
      <c r="W157" s="241">
        <f>IFERROR(VALUE(VLOOKUP(V157, 'Config Option - UW'!$B$5:$F$34, 5, FALSE)), 0)</f>
        <v>0</v>
      </c>
      <c r="X157" s="233"/>
      <c r="Y157" s="241">
        <f>IFERROR(VALUE(VLOOKUP(X157, 'Config Option - UW'!$B$5:$F$34, 5, FALSE)), 0)</f>
        <v>0</v>
      </c>
      <c r="Z157" s="233"/>
      <c r="AA157" s="242">
        <f>IFERROR(VALUE(VLOOKUP(Z157, 'Config Option - UW'!$B$5:$F$34, 5, FALSE)), 0)</f>
        <v>0</v>
      </c>
      <c r="AB157" s="238"/>
      <c r="AC157" s="242">
        <f>IFERROR(VALUE(VLOOKUP(AB157, 'Config Option - UW'!$B$5:$F$34, 5, FALSE)), 0)</f>
        <v>0</v>
      </c>
      <c r="AD157" s="191"/>
      <c r="AE157"/>
    </row>
    <row r="158" spans="1:31" ht="16">
      <c r="A158" s="140" t="s">
        <v>716</v>
      </c>
      <c r="B158" s="244">
        <v>141</v>
      </c>
      <c r="C158" s="141" t="s">
        <v>717</v>
      </c>
      <c r="D158" s="142" t="s">
        <v>706</v>
      </c>
      <c r="E158" s="142" t="s">
        <v>718</v>
      </c>
      <c r="F158" s="144" t="s">
        <v>137</v>
      </c>
      <c r="G158" s="147" t="s">
        <v>81</v>
      </c>
      <c r="H158" s="145" t="s">
        <v>83</v>
      </c>
      <c r="I158" s="144" t="s">
        <v>138</v>
      </c>
      <c r="J158" s="142" t="s">
        <v>139</v>
      </c>
      <c r="K158" s="141" t="s">
        <v>719</v>
      </c>
      <c r="L158" s="171"/>
      <c r="M158" s="148"/>
      <c r="N158" s="167"/>
      <c r="O158" s="149" t="s">
        <v>141</v>
      </c>
      <c r="P158" s="150" t="s">
        <v>142</v>
      </c>
      <c r="Q158" s="151"/>
      <c r="R158" s="247" t="s">
        <v>53</v>
      </c>
      <c r="S158" s="126">
        <f>IF(R158="", "", IFERROR(VLOOKUP(R158, 'Config Option - UW'!$A$38:$B$42, 2, FALSE), "") + W158 + Y158 + AA158)</f>
        <v>65</v>
      </c>
      <c r="T158" s="128">
        <f>IFERROR(VLOOKUP(R158, 'Config Option - UW'!$A$38:$D$42, 3, FALSE), "")</f>
        <v>1.8749999999999999E-2</v>
      </c>
      <c r="U158" s="124">
        <f>IFERROR(VLOOKUP(R158, 'Config Option - UW'!$A$38:$D$42, 4, FALSE), "")</f>
        <v>4.7600000000000003E-2</v>
      </c>
      <c r="V158" s="233"/>
      <c r="W158" s="241">
        <f>IFERROR(VALUE(VLOOKUP(V158, 'Config Option - UW'!$B$5:$F$34, 5, FALSE)), 0)</f>
        <v>0</v>
      </c>
      <c r="X158" s="233"/>
      <c r="Y158" s="241">
        <f>IFERROR(VALUE(VLOOKUP(X158, 'Config Option - UW'!$B$5:$F$34, 5, FALSE)), 0)</f>
        <v>0</v>
      </c>
      <c r="Z158" s="233"/>
      <c r="AA158" s="242">
        <f>IFERROR(VALUE(VLOOKUP(Z158, 'Config Option - UW'!$B$5:$F$34, 5, FALSE)), 0)</f>
        <v>0</v>
      </c>
      <c r="AB158" s="238"/>
      <c r="AC158" s="242">
        <f>IFERROR(VALUE(VLOOKUP(AB158, 'Config Option - UW'!$B$5:$F$34, 5, FALSE)), 0)</f>
        <v>0</v>
      </c>
      <c r="AD158" s="191"/>
      <c r="AE158"/>
    </row>
    <row r="159" spans="1:31" ht="16">
      <c r="A159" s="140" t="s">
        <v>720</v>
      </c>
      <c r="B159" s="244">
        <v>142</v>
      </c>
      <c r="C159" s="141" t="s">
        <v>721</v>
      </c>
      <c r="D159" s="142" t="s">
        <v>706</v>
      </c>
      <c r="E159" s="142" t="s">
        <v>722</v>
      </c>
      <c r="F159" s="144" t="s">
        <v>137</v>
      </c>
      <c r="G159" s="147" t="s">
        <v>81</v>
      </c>
      <c r="H159" s="145" t="s">
        <v>83</v>
      </c>
      <c r="I159" s="144" t="s">
        <v>138</v>
      </c>
      <c r="J159" s="142" t="s">
        <v>139</v>
      </c>
      <c r="K159" s="141" t="s">
        <v>723</v>
      </c>
      <c r="L159" s="174"/>
      <c r="M159" s="175"/>
      <c r="N159" s="167"/>
      <c r="O159" s="149" t="s">
        <v>141</v>
      </c>
      <c r="P159" s="150" t="s">
        <v>142</v>
      </c>
      <c r="Q159" s="151"/>
      <c r="R159" s="247" t="s">
        <v>53</v>
      </c>
      <c r="S159" s="126">
        <f>IF(R159="", "", IFERROR(VLOOKUP(R159, 'Config Option - UW'!$A$38:$B$42, 2, FALSE), "") + W159 + Y159 + AA159)</f>
        <v>65</v>
      </c>
      <c r="T159" s="128">
        <f>IFERROR(VLOOKUP(R159, 'Config Option - UW'!$A$38:$D$42, 3, FALSE), "")</f>
        <v>1.8749999999999999E-2</v>
      </c>
      <c r="U159" s="124">
        <f>IFERROR(VLOOKUP(R159, 'Config Option - UW'!$A$38:$D$42, 4, FALSE), "")</f>
        <v>4.7600000000000003E-2</v>
      </c>
      <c r="V159" s="233"/>
      <c r="W159" s="241">
        <f>IFERROR(VALUE(VLOOKUP(V159, 'Config Option - UW'!$B$5:$F$34, 5, FALSE)), 0)</f>
        <v>0</v>
      </c>
      <c r="X159" s="233"/>
      <c r="Y159" s="241">
        <f>IFERROR(VALUE(VLOOKUP(X159, 'Config Option - UW'!$B$5:$F$34, 5, FALSE)), 0)</f>
        <v>0</v>
      </c>
      <c r="Z159" s="233"/>
      <c r="AA159" s="242">
        <f>IFERROR(VALUE(VLOOKUP(Z159, 'Config Option - UW'!$B$5:$F$34, 5, FALSE)), 0)</f>
        <v>0</v>
      </c>
      <c r="AB159" s="238"/>
      <c r="AC159" s="242">
        <f>IFERROR(VALUE(VLOOKUP(AB159, 'Config Option - UW'!$B$5:$F$34, 5, FALSE)), 0)</f>
        <v>0</v>
      </c>
      <c r="AD159" s="191"/>
      <c r="AE159"/>
    </row>
    <row r="160" spans="1:31" ht="17">
      <c r="A160" s="140" t="s">
        <v>724</v>
      </c>
      <c r="B160" s="244">
        <v>143</v>
      </c>
      <c r="C160" s="152" t="s">
        <v>725</v>
      </c>
      <c r="D160" s="147" t="s">
        <v>706</v>
      </c>
      <c r="E160" s="153" t="s">
        <v>726</v>
      </c>
      <c r="F160" s="144" t="s">
        <v>137</v>
      </c>
      <c r="G160" s="147" t="s">
        <v>81</v>
      </c>
      <c r="H160" s="145" t="s">
        <v>83</v>
      </c>
      <c r="I160" s="144" t="s">
        <v>138</v>
      </c>
      <c r="J160" s="147" t="s">
        <v>139</v>
      </c>
      <c r="K160" s="152" t="s">
        <v>727</v>
      </c>
      <c r="L160" s="147"/>
      <c r="M160" s="168"/>
      <c r="N160" s="167"/>
      <c r="O160" s="149" t="s">
        <v>141</v>
      </c>
      <c r="P160" s="150" t="s">
        <v>157</v>
      </c>
      <c r="Q160" s="151"/>
      <c r="R160" s="247" t="s">
        <v>53</v>
      </c>
      <c r="S160" s="126">
        <f>IF(R160="", "", IFERROR(VLOOKUP(R160, 'Config Option - UW'!$A$38:$B$42, 2, FALSE), "") + W160 + Y160 + AA160)</f>
        <v>65</v>
      </c>
      <c r="T160" s="128">
        <f>IFERROR(VLOOKUP(R160, 'Config Option - UW'!$A$38:$D$42, 3, FALSE), "")</f>
        <v>1.8749999999999999E-2</v>
      </c>
      <c r="U160" s="124">
        <f>IFERROR(VLOOKUP(R160, 'Config Option - UW'!$A$38:$D$42, 4, FALSE), "")</f>
        <v>4.7600000000000003E-2</v>
      </c>
      <c r="V160" s="233"/>
      <c r="W160" s="241">
        <f>IFERROR(VALUE(VLOOKUP(V160, 'Config Option - UW'!$B$5:$F$34, 5, FALSE)), 0)</f>
        <v>0</v>
      </c>
      <c r="X160" s="233"/>
      <c r="Y160" s="241">
        <f>IFERROR(VALUE(VLOOKUP(X160, 'Config Option - UW'!$B$5:$F$34, 5, FALSE)), 0)</f>
        <v>0</v>
      </c>
      <c r="Z160" s="233"/>
      <c r="AA160" s="242">
        <f>IFERROR(VALUE(VLOOKUP(Z160, 'Config Option - UW'!$B$5:$F$34, 5, FALSE)), 0)</f>
        <v>0</v>
      </c>
      <c r="AB160" s="238"/>
      <c r="AC160" s="242">
        <f>IFERROR(VALUE(VLOOKUP(AB160, 'Config Option - UW'!$B$5:$F$34, 5, FALSE)), 0)</f>
        <v>0</v>
      </c>
      <c r="AD160" s="191"/>
      <c r="AE160"/>
    </row>
    <row r="161" spans="1:31" ht="16">
      <c r="A161" s="140" t="s">
        <v>728</v>
      </c>
      <c r="B161" s="244">
        <v>144</v>
      </c>
      <c r="C161" s="141" t="s">
        <v>729</v>
      </c>
      <c r="D161" s="142" t="s">
        <v>706</v>
      </c>
      <c r="E161" s="142" t="s">
        <v>730</v>
      </c>
      <c r="F161" s="144" t="s">
        <v>137</v>
      </c>
      <c r="G161" s="147" t="s">
        <v>81</v>
      </c>
      <c r="H161" s="145" t="s">
        <v>83</v>
      </c>
      <c r="I161" s="144" t="s">
        <v>138</v>
      </c>
      <c r="J161" s="142" t="s">
        <v>184</v>
      </c>
      <c r="K161" s="141" t="s">
        <v>731</v>
      </c>
      <c r="L161" s="171"/>
      <c r="M161" s="175"/>
      <c r="N161" s="144"/>
      <c r="O161" s="166" t="s">
        <v>171</v>
      </c>
      <c r="P161" s="150" t="s">
        <v>142</v>
      </c>
      <c r="Q161" s="151"/>
      <c r="R161" s="249"/>
      <c r="S161" s="126" t="str">
        <f>IF(R161="", "", IFERROR(VLOOKUP(R161, 'Config Option - UW'!$A$38:$B$42, 2, FALSE), "") + W161 + Y161 + AA161)</f>
        <v/>
      </c>
      <c r="T161" s="128" t="str">
        <f>IFERROR(VLOOKUP(AD161, 'Config Option - UW'!$A$38:$D$42, 3, FALSE), "")</f>
        <v/>
      </c>
      <c r="U161" s="124" t="str">
        <f>IFERROR(VLOOKUP(R161, 'Config Option - UW'!$A$38:$D$42, 4, FALSE), "")</f>
        <v/>
      </c>
      <c r="V161" s="233"/>
      <c r="W161" s="241">
        <f>IFERROR(VALUE(VLOOKUP(V161, 'Config Option - UW'!$B$5:$F$34, 5, FALSE)), 0)</f>
        <v>0</v>
      </c>
      <c r="X161" s="233"/>
      <c r="Y161" s="241">
        <f>IFERROR(VALUE(VLOOKUP(X161, 'Config Option - UW'!$B$5:$F$34, 5, FALSE)), 0)</f>
        <v>0</v>
      </c>
      <c r="Z161" s="233"/>
      <c r="AA161" s="242">
        <f>IFERROR(VALUE(VLOOKUP(Z161, 'Config Option - UW'!$B$5:$F$34, 5, FALSE)), 0)</f>
        <v>0</v>
      </c>
      <c r="AB161" s="238"/>
      <c r="AC161" s="242">
        <f>IFERROR(VALUE(VLOOKUP(AB161, 'Config Option - UW'!$B$5:$F$34, 5, FALSE)), 0)</f>
        <v>0</v>
      </c>
      <c r="AD161" s="150" t="s">
        <v>732</v>
      </c>
      <c r="AE161"/>
    </row>
    <row r="162" spans="1:31" ht="17">
      <c r="A162" s="140" t="s">
        <v>733</v>
      </c>
      <c r="B162" s="244">
        <v>145</v>
      </c>
      <c r="C162" s="141" t="s">
        <v>729</v>
      </c>
      <c r="D162" s="142" t="s">
        <v>706</v>
      </c>
      <c r="E162" s="143" t="s">
        <v>730</v>
      </c>
      <c r="F162" s="144" t="s">
        <v>137</v>
      </c>
      <c r="G162" s="147" t="s">
        <v>81</v>
      </c>
      <c r="H162" s="145" t="s">
        <v>83</v>
      </c>
      <c r="I162" s="144" t="s">
        <v>138</v>
      </c>
      <c r="J162" s="142" t="s">
        <v>151</v>
      </c>
      <c r="K162" s="141" t="s">
        <v>734</v>
      </c>
      <c r="L162" s="171"/>
      <c r="M162" s="148"/>
      <c r="N162" s="167"/>
      <c r="O162" s="149" t="s">
        <v>141</v>
      </c>
      <c r="P162" s="150" t="s">
        <v>142</v>
      </c>
      <c r="Q162" s="151"/>
      <c r="R162" s="247" t="s">
        <v>53</v>
      </c>
      <c r="S162" s="126">
        <f>IF(R162="", "", IFERROR(VLOOKUP(R162, 'Config Option - UW'!$A$38:$B$42, 2, FALSE), "") + W162 + Y162 + AA162)</f>
        <v>65</v>
      </c>
      <c r="T162" s="128">
        <f>IFERROR(VLOOKUP(R162, 'Config Option - UW'!$A$38:$D$42, 3, FALSE), "")</f>
        <v>1.8749999999999999E-2</v>
      </c>
      <c r="U162" s="124">
        <f>IFERROR(VLOOKUP(R162, 'Config Option - UW'!$A$38:$D$42, 4, FALSE), "")</f>
        <v>4.7600000000000003E-2</v>
      </c>
      <c r="V162" s="233"/>
      <c r="W162" s="241">
        <f>IFERROR(VALUE(VLOOKUP(V162, 'Config Option - UW'!$B$5:$F$34, 5, FALSE)), 0)</f>
        <v>0</v>
      </c>
      <c r="X162" s="233"/>
      <c r="Y162" s="241">
        <f>IFERROR(VALUE(VLOOKUP(X162, 'Config Option - UW'!$B$5:$F$34, 5, FALSE)), 0)</f>
        <v>0</v>
      </c>
      <c r="Z162" s="233"/>
      <c r="AA162" s="242">
        <f>IFERROR(VALUE(VLOOKUP(Z162, 'Config Option - UW'!$B$5:$F$34, 5, FALSE)), 0)</f>
        <v>0</v>
      </c>
      <c r="AB162" s="238"/>
      <c r="AC162" s="242">
        <f>IFERROR(VALUE(VLOOKUP(AB162, 'Config Option - UW'!$B$5:$F$34, 5, FALSE)), 0)</f>
        <v>0</v>
      </c>
      <c r="AD162" s="191"/>
      <c r="AE162"/>
    </row>
    <row r="163" spans="1:31" ht="16">
      <c r="A163" s="140" t="s">
        <v>735</v>
      </c>
      <c r="B163" s="244">
        <v>146</v>
      </c>
      <c r="C163" s="141" t="s">
        <v>736</v>
      </c>
      <c r="D163" s="142" t="s">
        <v>706</v>
      </c>
      <c r="E163" s="142" t="s">
        <v>737</v>
      </c>
      <c r="F163" s="144" t="s">
        <v>137</v>
      </c>
      <c r="G163" s="147" t="s">
        <v>81</v>
      </c>
      <c r="H163" s="145" t="s">
        <v>83</v>
      </c>
      <c r="I163" s="144" t="s">
        <v>138</v>
      </c>
      <c r="J163" s="142" t="s">
        <v>139</v>
      </c>
      <c r="K163" s="141" t="s">
        <v>738</v>
      </c>
      <c r="L163" s="171"/>
      <c r="M163" s="148"/>
      <c r="N163" s="167"/>
      <c r="O163" s="149" t="s">
        <v>141</v>
      </c>
      <c r="P163" s="150" t="s">
        <v>142</v>
      </c>
      <c r="Q163" s="151"/>
      <c r="R163" s="247" t="s">
        <v>53</v>
      </c>
      <c r="S163" s="126">
        <f>IF(R163="", "", IFERROR(VLOOKUP(R163, 'Config Option - UW'!$A$38:$B$42, 2, FALSE), "") + W163 + Y163 + AA163)</f>
        <v>65</v>
      </c>
      <c r="T163" s="128">
        <f>IFERROR(VLOOKUP(R163, 'Config Option - UW'!$A$38:$D$42, 3, FALSE), "")</f>
        <v>1.8749999999999999E-2</v>
      </c>
      <c r="U163" s="124">
        <f>IFERROR(VLOOKUP(R163, 'Config Option - UW'!$A$38:$D$42, 4, FALSE), "")</f>
        <v>4.7600000000000003E-2</v>
      </c>
      <c r="V163" s="233"/>
      <c r="W163" s="241">
        <f>IFERROR(VALUE(VLOOKUP(V163, 'Config Option - UW'!$B$5:$F$34, 5, FALSE)), 0)</f>
        <v>0</v>
      </c>
      <c r="X163" s="233"/>
      <c r="Y163" s="241">
        <f>IFERROR(VALUE(VLOOKUP(X163, 'Config Option - UW'!$B$5:$F$34, 5, FALSE)), 0)</f>
        <v>0</v>
      </c>
      <c r="Z163" s="233"/>
      <c r="AA163" s="242">
        <f>IFERROR(VALUE(VLOOKUP(Z163, 'Config Option - UW'!$B$5:$F$34, 5, FALSE)), 0)</f>
        <v>0</v>
      </c>
      <c r="AB163" s="238"/>
      <c r="AC163" s="242">
        <f>IFERROR(VALUE(VLOOKUP(AB163, 'Config Option - UW'!$B$5:$F$34, 5, FALSE)), 0)</f>
        <v>0</v>
      </c>
      <c r="AD163" s="191"/>
      <c r="AE163"/>
    </row>
    <row r="164" spans="1:31" ht="16">
      <c r="A164" s="140" t="s">
        <v>739</v>
      </c>
      <c r="B164" s="244">
        <v>147</v>
      </c>
      <c r="C164" s="141" t="s">
        <v>740</v>
      </c>
      <c r="D164" s="142" t="s">
        <v>706</v>
      </c>
      <c r="E164" s="142" t="s">
        <v>741</v>
      </c>
      <c r="F164" s="144" t="s">
        <v>137</v>
      </c>
      <c r="G164" s="147" t="s">
        <v>81</v>
      </c>
      <c r="H164" s="145" t="s">
        <v>83</v>
      </c>
      <c r="I164" s="144" t="s">
        <v>138</v>
      </c>
      <c r="J164" s="142" t="s">
        <v>139</v>
      </c>
      <c r="K164" s="141" t="s">
        <v>742</v>
      </c>
      <c r="L164" s="171"/>
      <c r="M164" s="148"/>
      <c r="N164" s="167"/>
      <c r="O164" s="166" t="s">
        <v>171</v>
      </c>
      <c r="P164" s="150" t="s">
        <v>142</v>
      </c>
      <c r="Q164" s="151"/>
      <c r="R164" s="249"/>
      <c r="S164" s="126" t="str">
        <f>IF(R164="", "", IFERROR(VLOOKUP(R164, 'Config Option - UW'!$A$38:$B$42, 2, FALSE), "") + W164 + Y164 + AA164)</f>
        <v/>
      </c>
      <c r="T164" s="128" t="str">
        <f>IFERROR(VLOOKUP(AD164, 'Config Option - UW'!$A$38:$D$42, 3, FALSE), "")</f>
        <v/>
      </c>
      <c r="U164" s="124" t="str">
        <f>IFERROR(VLOOKUP(R164, 'Config Option - UW'!$A$38:$D$42, 4, FALSE), "")</f>
        <v/>
      </c>
      <c r="V164" s="233"/>
      <c r="W164" s="241">
        <f>IFERROR(VALUE(VLOOKUP(V164, 'Config Option - UW'!$B$5:$F$34, 5, FALSE)), 0)</f>
        <v>0</v>
      </c>
      <c r="X164" s="233"/>
      <c r="Y164" s="241">
        <f>IFERROR(VALUE(VLOOKUP(X164, 'Config Option - UW'!$B$5:$F$34, 5, FALSE)), 0)</f>
        <v>0</v>
      </c>
      <c r="Z164" s="233"/>
      <c r="AA164" s="242">
        <f>IFERROR(VALUE(VLOOKUP(Z164, 'Config Option - UW'!$B$5:$F$34, 5, FALSE)), 0)</f>
        <v>0</v>
      </c>
      <c r="AB164" s="238"/>
      <c r="AC164" s="242">
        <f>IFERROR(VALUE(VLOOKUP(AB164, 'Config Option - UW'!$B$5:$F$34, 5, FALSE)), 0)</f>
        <v>0</v>
      </c>
      <c r="AD164" s="150" t="s">
        <v>743</v>
      </c>
      <c r="AE164"/>
    </row>
    <row r="165" spans="1:31" ht="17">
      <c r="A165" s="140" t="s">
        <v>744</v>
      </c>
      <c r="B165" s="244">
        <v>148</v>
      </c>
      <c r="C165" s="141" t="s">
        <v>740</v>
      </c>
      <c r="D165" s="142" t="s">
        <v>706</v>
      </c>
      <c r="E165" s="181" t="s">
        <v>745</v>
      </c>
      <c r="F165" s="144" t="s">
        <v>137</v>
      </c>
      <c r="G165" s="147" t="s">
        <v>81</v>
      </c>
      <c r="H165" s="145" t="s">
        <v>83</v>
      </c>
      <c r="I165" s="144" t="s">
        <v>138</v>
      </c>
      <c r="J165" s="142" t="s">
        <v>151</v>
      </c>
      <c r="K165" s="141" t="s">
        <v>746</v>
      </c>
      <c r="L165" s="171"/>
      <c r="M165" s="148"/>
      <c r="N165" s="167"/>
      <c r="O165" s="149" t="s">
        <v>141</v>
      </c>
      <c r="P165" s="150" t="s">
        <v>142</v>
      </c>
      <c r="Q165" s="151"/>
      <c r="R165" s="247" t="s">
        <v>53</v>
      </c>
      <c r="S165" s="126">
        <f>IF(R165="", "", IFERROR(VLOOKUP(R165, 'Config Option - UW'!$A$38:$B$42, 2, FALSE), "") + W165 + Y165 + AA165)</f>
        <v>65</v>
      </c>
      <c r="T165" s="128">
        <f>IFERROR(VLOOKUP(R165, 'Config Option - UW'!$A$38:$D$42, 3, FALSE), "")</f>
        <v>1.8749999999999999E-2</v>
      </c>
      <c r="U165" s="124">
        <f>IFERROR(VLOOKUP(R165, 'Config Option - UW'!$A$38:$D$42, 4, FALSE), "")</f>
        <v>4.7600000000000003E-2</v>
      </c>
      <c r="V165" s="233"/>
      <c r="W165" s="241">
        <f>IFERROR(VALUE(VLOOKUP(V165, 'Config Option - UW'!$B$5:$F$34, 5, FALSE)), 0)</f>
        <v>0</v>
      </c>
      <c r="X165" s="233"/>
      <c r="Y165" s="241">
        <f>IFERROR(VALUE(VLOOKUP(X165, 'Config Option - UW'!$B$5:$F$34, 5, FALSE)), 0)</f>
        <v>0</v>
      </c>
      <c r="Z165" s="233"/>
      <c r="AA165" s="242">
        <f>IFERROR(VALUE(VLOOKUP(Z165, 'Config Option - UW'!$B$5:$F$34, 5, FALSE)), 0)</f>
        <v>0</v>
      </c>
      <c r="AB165" s="238"/>
      <c r="AC165" s="242">
        <f>IFERROR(VALUE(VLOOKUP(AB165, 'Config Option - UW'!$B$5:$F$34, 5, FALSE)), 0)</f>
        <v>0</v>
      </c>
      <c r="AD165" s="191"/>
      <c r="AE165"/>
    </row>
    <row r="166" spans="1:31" ht="17">
      <c r="A166" s="140" t="s">
        <v>747</v>
      </c>
      <c r="B166" s="244">
        <v>149</v>
      </c>
      <c r="C166" s="141" t="s">
        <v>740</v>
      </c>
      <c r="D166" s="142" t="s">
        <v>706</v>
      </c>
      <c r="E166" s="143" t="s">
        <v>748</v>
      </c>
      <c r="F166" s="144" t="s">
        <v>137</v>
      </c>
      <c r="G166" s="147" t="s">
        <v>81</v>
      </c>
      <c r="H166" s="145" t="s">
        <v>83</v>
      </c>
      <c r="I166" s="144" t="s">
        <v>138</v>
      </c>
      <c r="J166" s="142" t="s">
        <v>146</v>
      </c>
      <c r="K166" s="141" t="s">
        <v>749</v>
      </c>
      <c r="L166" s="171"/>
      <c r="M166" s="148"/>
      <c r="N166" s="167"/>
      <c r="O166" s="166" t="s">
        <v>171</v>
      </c>
      <c r="P166" s="150" t="s">
        <v>142</v>
      </c>
      <c r="Q166" s="151"/>
      <c r="R166" s="249"/>
      <c r="S166" s="126" t="str">
        <f>IF(R166="", "", IFERROR(VLOOKUP(R166, 'Config Option - UW'!$A$38:$B$42, 2, FALSE), "") + W166 + Y166 + AA166)</f>
        <v/>
      </c>
      <c r="T166" s="128" t="str">
        <f>IFERROR(VLOOKUP(AD166, 'Config Option - UW'!$A$38:$D$42, 3, FALSE), "")</f>
        <v/>
      </c>
      <c r="U166" s="124" t="str">
        <f>IFERROR(VLOOKUP(R166, 'Config Option - UW'!$A$38:$D$42, 4, FALSE), "")</f>
        <v/>
      </c>
      <c r="V166" s="233"/>
      <c r="W166" s="241">
        <f>IFERROR(VALUE(VLOOKUP(V166, 'Config Option - UW'!$B$5:$F$34, 5, FALSE)), 0)</f>
        <v>0</v>
      </c>
      <c r="X166" s="233"/>
      <c r="Y166" s="241">
        <f>IFERROR(VALUE(VLOOKUP(X166, 'Config Option - UW'!$B$5:$F$34, 5, FALSE)), 0)</f>
        <v>0</v>
      </c>
      <c r="Z166" s="233"/>
      <c r="AA166" s="242">
        <f>IFERROR(VALUE(VLOOKUP(Z166, 'Config Option - UW'!$B$5:$F$34, 5, FALSE)), 0)</f>
        <v>0</v>
      </c>
      <c r="AB166" s="238"/>
      <c r="AC166" s="242">
        <f>IFERROR(VALUE(VLOOKUP(AB166, 'Config Option - UW'!$B$5:$F$34, 5, FALSE)), 0)</f>
        <v>0</v>
      </c>
      <c r="AD166" s="150" t="s">
        <v>743</v>
      </c>
      <c r="AE166"/>
    </row>
    <row r="167" spans="1:31" ht="17">
      <c r="A167" s="140" t="s">
        <v>750</v>
      </c>
      <c r="B167" s="244">
        <v>150</v>
      </c>
      <c r="C167" s="141" t="s">
        <v>751</v>
      </c>
      <c r="D167" s="142" t="s">
        <v>706</v>
      </c>
      <c r="E167" s="143" t="s">
        <v>752</v>
      </c>
      <c r="F167" s="144" t="s">
        <v>137</v>
      </c>
      <c r="G167" s="147" t="s">
        <v>81</v>
      </c>
      <c r="H167" s="145" t="s">
        <v>83</v>
      </c>
      <c r="I167" s="144" t="s">
        <v>138</v>
      </c>
      <c r="J167" s="142" t="s">
        <v>184</v>
      </c>
      <c r="K167" s="141" t="s">
        <v>753</v>
      </c>
      <c r="L167" s="174"/>
      <c r="M167" s="175"/>
      <c r="N167" s="167"/>
      <c r="O167" s="149" t="s">
        <v>141</v>
      </c>
      <c r="P167" s="150" t="s">
        <v>142</v>
      </c>
      <c r="Q167" s="151"/>
      <c r="R167" s="247" t="s">
        <v>49</v>
      </c>
      <c r="S167" s="126">
        <f>IF(R167="", "", IFERROR(VLOOKUP(R167, 'Config Option - UW'!$A$38:$B$42, 2, FALSE), "") + W167 + Y167 + AA167)</f>
        <v>44.334000000000003</v>
      </c>
      <c r="T167" s="128">
        <f>IFERROR(VLOOKUP(R167, 'Config Option - UW'!$A$38:$D$42, 3, FALSE), "")</f>
        <v>1.8749999999999999E-2</v>
      </c>
      <c r="U167" s="124">
        <f>IFERROR(VLOOKUP(R167, 'Config Option - UW'!$A$38:$D$42, 4, FALSE), "")</f>
        <v>4.7600000000000003E-2</v>
      </c>
      <c r="V167" s="233" t="s">
        <v>166</v>
      </c>
      <c r="W167" s="241">
        <f>IFERROR(VALUE(VLOOKUP(V167, 'Config Option - UW'!$B$5:$F$34, 5, FALSE)), 0)</f>
        <v>3.0659999999999998</v>
      </c>
      <c r="X167" s="233" t="s">
        <v>201</v>
      </c>
      <c r="Y167" s="241">
        <f>IFERROR(VALUE(VLOOKUP(X167, 'Config Option - UW'!$B$5:$F$34, 5, FALSE)), 0)</f>
        <v>2.2680000000000002</v>
      </c>
      <c r="Z167" s="233"/>
      <c r="AA167" s="242">
        <f>IFERROR(VALUE(VLOOKUP(Z167, 'Config Option - UW'!$B$5:$F$34, 5, FALSE)), 0)</f>
        <v>0</v>
      </c>
      <c r="AB167" s="233"/>
      <c r="AC167" s="242">
        <f>IFERROR(VALUE(VLOOKUP(AB167, 'Config Option - UW'!$B$5:$F$34, 5, FALSE)), 0)</f>
        <v>0</v>
      </c>
      <c r="AD167" s="191"/>
      <c r="AE167"/>
    </row>
    <row r="168" spans="1:31" ht="16">
      <c r="A168" s="140" t="s">
        <v>754</v>
      </c>
      <c r="B168" s="244">
        <v>151</v>
      </c>
      <c r="C168" s="141" t="s">
        <v>755</v>
      </c>
      <c r="D168" s="142" t="s">
        <v>706</v>
      </c>
      <c r="E168" s="142" t="s">
        <v>756</v>
      </c>
      <c r="F168" s="144" t="s">
        <v>137</v>
      </c>
      <c r="G168" s="147" t="s">
        <v>81</v>
      </c>
      <c r="H168" s="145" t="s">
        <v>83</v>
      </c>
      <c r="I168" s="144" t="s">
        <v>138</v>
      </c>
      <c r="J168" s="142" t="s">
        <v>195</v>
      </c>
      <c r="K168" s="141" t="s">
        <v>757</v>
      </c>
      <c r="L168" s="174"/>
      <c r="M168" s="175"/>
      <c r="N168" s="167"/>
      <c r="O168" s="149" t="s">
        <v>141</v>
      </c>
      <c r="P168" s="150" t="s">
        <v>142</v>
      </c>
      <c r="Q168" s="151"/>
      <c r="R168" s="247" t="s">
        <v>64</v>
      </c>
      <c r="S168" s="126">
        <f>IF(R168="", "", IFERROR(VLOOKUP(R168, 'Config Option - UW'!$A$38:$B$42, 2, FALSE), "") + W168 + Y168 + AA168)</f>
        <v>89.65100000000001</v>
      </c>
      <c r="T168" s="128">
        <f>IFERROR(VLOOKUP(R168, 'Config Option - UW'!$A$38:$D$42, 3, FALSE), "")</f>
        <v>1.8749999999999999E-2</v>
      </c>
      <c r="U168" s="124">
        <f>IFERROR(VLOOKUP(R168, 'Config Option - UW'!$A$38:$D$42, 4, FALSE), "")</f>
        <v>4.7600000000000003E-2</v>
      </c>
      <c r="V168" s="233" t="s">
        <v>197</v>
      </c>
      <c r="W168" s="241">
        <f>IFERROR(VALUE(VLOOKUP(V168, 'Config Option - UW'!$B$5:$F$34, 5, FALSE)), 0)</f>
        <v>10.311</v>
      </c>
      <c r="X168" s="233" t="s">
        <v>235</v>
      </c>
      <c r="Y168" s="241">
        <f>IFERROR(VALUE(VLOOKUP(X168, 'Config Option - UW'!$B$5:$F$34, 5, FALSE)), 0)</f>
        <v>4.34</v>
      </c>
      <c r="Z168" s="233"/>
      <c r="AA168" s="242">
        <f>IFERROR(VALUE(VLOOKUP(Z168, 'Config Option - UW'!$B$5:$F$34, 5, FALSE)), 0)</f>
        <v>0</v>
      </c>
      <c r="AB168" s="233"/>
      <c r="AC168" s="242">
        <f>IFERROR(VALUE(VLOOKUP(AB168, 'Config Option - UW'!$B$5:$F$34, 5, FALSE)), 0)</f>
        <v>0</v>
      </c>
      <c r="AD168" s="191"/>
      <c r="AE168"/>
    </row>
    <row r="169" spans="1:31" ht="17">
      <c r="A169" s="182" t="s">
        <v>758</v>
      </c>
      <c r="B169" s="244">
        <v>152</v>
      </c>
      <c r="C169" s="183" t="s">
        <v>759</v>
      </c>
      <c r="D169" s="184" t="s">
        <v>706</v>
      </c>
      <c r="E169" s="185" t="s">
        <v>760</v>
      </c>
      <c r="F169" s="144" t="s">
        <v>137</v>
      </c>
      <c r="G169" s="184" t="s">
        <v>81</v>
      </c>
      <c r="H169" s="145" t="s">
        <v>83</v>
      </c>
      <c r="I169" s="144" t="s">
        <v>138</v>
      </c>
      <c r="J169" s="184" t="s">
        <v>146</v>
      </c>
      <c r="K169" s="183" t="s">
        <v>761</v>
      </c>
      <c r="L169" s="184"/>
      <c r="M169" s="186"/>
      <c r="N169" s="187"/>
      <c r="O169" s="186" t="s">
        <v>762</v>
      </c>
      <c r="P169" s="186" t="s">
        <v>157</v>
      </c>
      <c r="Q169" s="151"/>
      <c r="R169" s="250" t="s">
        <v>21</v>
      </c>
      <c r="S169" s="126">
        <f>IF(R169="", "", IFERROR(VLOOKUP(R169, 'Config Option - UW'!$A$38:$B$42, 2, FALSE), "") + W169 + Y169 + AA169)</f>
        <v>34.4255</v>
      </c>
      <c r="T169" s="128">
        <f>IFERROR(VLOOKUP(R169, 'Config Option - UW'!$A$38:$D$42, 3, FALSE), "")</f>
        <v>1.8749999999999999E-2</v>
      </c>
      <c r="U169" s="124">
        <f>IFERROR(VLOOKUP(R169, 'Config Option - UW'!$A$38:$D$42, 4, FALSE), "")</f>
        <v>0</v>
      </c>
      <c r="V169" s="233" t="s">
        <v>153</v>
      </c>
      <c r="W169" s="241">
        <f>IFERROR(VALUE(VLOOKUP(V169, 'Config Option - UW'!$B$5:$F$34, 5, FALSE)), 0)</f>
        <v>2.4255</v>
      </c>
      <c r="X169" s="233"/>
      <c r="Y169" s="241">
        <f>IFERROR(VALUE(VLOOKUP(X169, 'Config Option - UW'!$B$5:$F$34, 5, FALSE)), 0)</f>
        <v>0</v>
      </c>
      <c r="Z169" s="233"/>
      <c r="AA169" s="242">
        <f>IFERROR(VALUE(VLOOKUP(Z169, 'Config Option - UW'!$B$5:$F$34, 5, FALSE)), 0)</f>
        <v>0</v>
      </c>
      <c r="AB169" s="233"/>
      <c r="AC169" s="242">
        <f>IFERROR(VALUE(VLOOKUP(AB169, 'Config Option - UW'!$B$5:$F$34, 5, FALSE)), 0)</f>
        <v>0</v>
      </c>
      <c r="AD169" s="237"/>
      <c r="AE169"/>
    </row>
    <row r="170" spans="1:31" ht="17">
      <c r="A170" s="140" t="s">
        <v>763</v>
      </c>
      <c r="B170" s="244">
        <v>153</v>
      </c>
      <c r="C170" s="152" t="s">
        <v>764</v>
      </c>
      <c r="D170" s="147" t="s">
        <v>706</v>
      </c>
      <c r="E170" s="153" t="s">
        <v>765</v>
      </c>
      <c r="F170" s="144" t="s">
        <v>137</v>
      </c>
      <c r="G170" s="147" t="s">
        <v>81</v>
      </c>
      <c r="H170" s="145" t="s">
        <v>83</v>
      </c>
      <c r="I170" s="144" t="s">
        <v>138</v>
      </c>
      <c r="J170" s="147" t="s">
        <v>151</v>
      </c>
      <c r="K170" s="152" t="s">
        <v>766</v>
      </c>
      <c r="L170" s="147"/>
      <c r="M170" s="168"/>
      <c r="N170" s="167"/>
      <c r="O170" s="149" t="s">
        <v>141</v>
      </c>
      <c r="P170" s="150" t="s">
        <v>157</v>
      </c>
      <c r="Q170" s="151"/>
      <c r="R170" s="247" t="s">
        <v>25</v>
      </c>
      <c r="S170" s="126">
        <f>IF(R170="", "", IFERROR(VLOOKUP(R170, 'Config Option - UW'!$A$38:$B$42, 2, FALSE), "") + W170 + Y170 + AA170)</f>
        <v>70</v>
      </c>
      <c r="T170" s="128">
        <f>IFERROR(VLOOKUP(R170, 'Config Option - UW'!$A$38:$D$42, 3, FALSE), "")</f>
        <v>1.8749999999999999E-2</v>
      </c>
      <c r="U170" s="124">
        <f>IFERROR(VLOOKUP(R170, 'Config Option - UW'!$A$38:$D$42, 4, FALSE), "")</f>
        <v>0</v>
      </c>
      <c r="V170" s="233"/>
      <c r="W170" s="241">
        <f>IFERROR(VALUE(VLOOKUP(V170, 'Config Option - UW'!$B$5:$F$34, 5, FALSE)), 0)</f>
        <v>0</v>
      </c>
      <c r="X170" s="233"/>
      <c r="Y170" s="241">
        <f>IFERROR(VALUE(VLOOKUP(X170, 'Config Option - UW'!$B$5:$F$34, 5, FALSE)), 0)</f>
        <v>0</v>
      </c>
      <c r="Z170" s="233"/>
      <c r="AA170" s="242">
        <f>IFERROR(VALUE(VLOOKUP(Z170, 'Config Option - UW'!$B$5:$F$34, 5, FALSE)), 0)</f>
        <v>0</v>
      </c>
      <c r="AB170" s="233"/>
      <c r="AC170" s="242">
        <f>IFERROR(VALUE(VLOOKUP(AB170, 'Config Option - UW'!$B$5:$F$34, 5, FALSE)), 0)</f>
        <v>0</v>
      </c>
      <c r="AD170" s="191"/>
      <c r="AE170"/>
    </row>
    <row r="171" spans="1:31" ht="17">
      <c r="A171" s="140" t="s">
        <v>767</v>
      </c>
      <c r="B171" s="244">
        <v>154</v>
      </c>
      <c r="C171" s="152" t="s">
        <v>768</v>
      </c>
      <c r="D171" s="147" t="s">
        <v>706</v>
      </c>
      <c r="E171" s="153" t="s">
        <v>769</v>
      </c>
      <c r="F171" s="144" t="s">
        <v>137</v>
      </c>
      <c r="G171" s="147" t="s">
        <v>81</v>
      </c>
      <c r="H171" s="145" t="s">
        <v>83</v>
      </c>
      <c r="I171" s="144" t="s">
        <v>138</v>
      </c>
      <c r="J171" s="147" t="s">
        <v>139</v>
      </c>
      <c r="K171" s="152" t="s">
        <v>770</v>
      </c>
      <c r="L171" s="147"/>
      <c r="M171" s="168"/>
      <c r="N171" s="167"/>
      <c r="O171" s="149" t="s">
        <v>141</v>
      </c>
      <c r="P171" s="150" t="s">
        <v>157</v>
      </c>
      <c r="Q171" s="151"/>
      <c r="R171" s="247" t="s">
        <v>53</v>
      </c>
      <c r="S171" s="126">
        <f>IF(R171="", "", IFERROR(VLOOKUP(R171, 'Config Option - UW'!$A$38:$B$42, 2, FALSE), "") + W171 + Y171 + AA171)</f>
        <v>65</v>
      </c>
      <c r="T171" s="128">
        <f>IFERROR(VLOOKUP(R171, 'Config Option - UW'!$A$38:$D$42, 3, FALSE), "")</f>
        <v>1.8749999999999999E-2</v>
      </c>
      <c r="U171" s="124">
        <f>IFERROR(VLOOKUP(R171, 'Config Option - UW'!$A$38:$D$42, 4, FALSE), "")</f>
        <v>4.7600000000000003E-2</v>
      </c>
      <c r="V171" s="233"/>
      <c r="W171" s="241">
        <f>IFERROR(VALUE(VLOOKUP(V171, 'Config Option - UW'!$B$5:$F$34, 5, FALSE)), 0)</f>
        <v>0</v>
      </c>
      <c r="X171" s="233"/>
      <c r="Y171" s="241">
        <f>IFERROR(VALUE(VLOOKUP(X171, 'Config Option - UW'!$B$5:$F$34, 5, FALSE)), 0)</f>
        <v>0</v>
      </c>
      <c r="Z171" s="233"/>
      <c r="AA171" s="242">
        <f>IFERROR(VALUE(VLOOKUP(Z171, 'Config Option - UW'!$B$5:$F$34, 5, FALSE)), 0)</f>
        <v>0</v>
      </c>
      <c r="AB171" s="238"/>
      <c r="AC171" s="242">
        <f>IFERROR(VALUE(VLOOKUP(AB171, 'Config Option - UW'!$B$5:$F$34, 5, FALSE)), 0)</f>
        <v>0</v>
      </c>
      <c r="AD171" s="191"/>
      <c r="AE171"/>
    </row>
    <row r="172" spans="1:31" ht="17">
      <c r="A172" s="140" t="s">
        <v>771</v>
      </c>
      <c r="B172" s="244">
        <v>155</v>
      </c>
      <c r="C172" s="152" t="s">
        <v>772</v>
      </c>
      <c r="D172" s="147" t="s">
        <v>706</v>
      </c>
      <c r="E172" s="153" t="s">
        <v>773</v>
      </c>
      <c r="F172" s="144" t="s">
        <v>137</v>
      </c>
      <c r="G172" s="147" t="s">
        <v>81</v>
      </c>
      <c r="H172" s="145" t="s">
        <v>83</v>
      </c>
      <c r="I172" s="144" t="s">
        <v>138</v>
      </c>
      <c r="J172" s="147" t="s">
        <v>139</v>
      </c>
      <c r="K172" s="152" t="s">
        <v>774</v>
      </c>
      <c r="L172" s="147"/>
      <c r="M172" s="168"/>
      <c r="N172" s="167"/>
      <c r="O172" s="149" t="s">
        <v>141</v>
      </c>
      <c r="P172" s="150" t="s">
        <v>157</v>
      </c>
      <c r="Q172" s="151"/>
      <c r="R172" s="247" t="s">
        <v>53</v>
      </c>
      <c r="S172" s="126">
        <f>IF(R172="", "", IFERROR(VLOOKUP(R172, 'Config Option - UW'!$A$38:$B$42, 2, FALSE), "") + W172 + Y172 + AA172)</f>
        <v>65</v>
      </c>
      <c r="T172" s="128">
        <f>IFERROR(VLOOKUP(R172, 'Config Option - UW'!$A$38:$D$42, 3, FALSE), "")</f>
        <v>1.8749999999999999E-2</v>
      </c>
      <c r="U172" s="124">
        <f>IFERROR(VLOOKUP(R172, 'Config Option - UW'!$A$38:$D$42, 4, FALSE), "")</f>
        <v>4.7600000000000003E-2</v>
      </c>
      <c r="V172" s="233"/>
      <c r="W172" s="241">
        <f>IFERROR(VALUE(VLOOKUP(V172, 'Config Option - UW'!$B$5:$F$34, 5, FALSE)), 0)</f>
        <v>0</v>
      </c>
      <c r="X172" s="233"/>
      <c r="Y172" s="241">
        <f>IFERROR(VALUE(VLOOKUP(X172, 'Config Option - UW'!$B$5:$F$34, 5, FALSE)), 0)</f>
        <v>0</v>
      </c>
      <c r="Z172" s="233"/>
      <c r="AA172" s="242">
        <f>IFERROR(VALUE(VLOOKUP(Z172, 'Config Option - UW'!$B$5:$F$34, 5, FALSE)), 0)</f>
        <v>0</v>
      </c>
      <c r="AB172" s="238"/>
      <c r="AC172" s="242">
        <f>IFERROR(VALUE(VLOOKUP(AB172, 'Config Option - UW'!$B$5:$F$34, 5, FALSE)), 0)</f>
        <v>0</v>
      </c>
      <c r="AD172" s="191"/>
      <c r="AE172"/>
    </row>
    <row r="173" spans="1:31" ht="17">
      <c r="A173" s="140" t="s">
        <v>775</v>
      </c>
      <c r="B173" s="244">
        <v>156</v>
      </c>
      <c r="C173" s="152" t="s">
        <v>772</v>
      </c>
      <c r="D173" s="147" t="s">
        <v>706</v>
      </c>
      <c r="E173" s="153" t="s">
        <v>776</v>
      </c>
      <c r="F173" s="144" t="s">
        <v>137</v>
      </c>
      <c r="G173" s="147" t="s">
        <v>81</v>
      </c>
      <c r="H173" s="145" t="s">
        <v>83</v>
      </c>
      <c r="I173" s="144" t="s">
        <v>138</v>
      </c>
      <c r="J173" s="147" t="s">
        <v>146</v>
      </c>
      <c r="K173" s="152" t="s">
        <v>777</v>
      </c>
      <c r="L173" s="147"/>
      <c r="M173" s="168"/>
      <c r="N173" s="167"/>
      <c r="O173" s="149" t="s">
        <v>141</v>
      </c>
      <c r="P173" s="150" t="s">
        <v>157</v>
      </c>
      <c r="Q173" s="151"/>
      <c r="R173" s="247" t="s">
        <v>21</v>
      </c>
      <c r="S173" s="126">
        <f>IF(R173="", "", IFERROR(VLOOKUP(R173, 'Config Option - UW'!$A$38:$B$42, 2, FALSE), "") + W173 + Y173 + AA173)</f>
        <v>34.4255</v>
      </c>
      <c r="T173" s="128">
        <f>IFERROR(VLOOKUP(R173, 'Config Option - UW'!$A$38:$D$42, 3, FALSE), "")</f>
        <v>1.8749999999999999E-2</v>
      </c>
      <c r="U173" s="124">
        <f>IFERROR(VLOOKUP(R173, 'Config Option - UW'!$A$38:$D$42, 4, FALSE), "")</f>
        <v>0</v>
      </c>
      <c r="V173" s="233" t="s">
        <v>153</v>
      </c>
      <c r="W173" s="241">
        <f>IFERROR(VALUE(VLOOKUP(V173, 'Config Option - UW'!$B$5:$F$34, 5, FALSE)), 0)</f>
        <v>2.4255</v>
      </c>
      <c r="X173" s="236"/>
      <c r="Y173" s="241">
        <f>IFERROR(VALUE(VLOOKUP(X173, 'Config Option - UW'!$B$5:$F$34, 5, FALSE)), 0)</f>
        <v>0</v>
      </c>
      <c r="Z173" s="233"/>
      <c r="AA173" s="242">
        <f>IFERROR(VALUE(VLOOKUP(Z173, 'Config Option - UW'!$B$5:$F$34, 5, FALSE)), 0)</f>
        <v>0</v>
      </c>
      <c r="AB173" s="233"/>
      <c r="AC173" s="242">
        <f>IFERROR(VALUE(VLOOKUP(AB173, 'Config Option - UW'!$B$5:$F$34, 5, FALSE)), 0)</f>
        <v>0</v>
      </c>
      <c r="AD173" s="191"/>
      <c r="AE173"/>
    </row>
    <row r="174" spans="1:31" ht="17">
      <c r="A174" s="140" t="s">
        <v>778</v>
      </c>
      <c r="B174" s="244">
        <v>157</v>
      </c>
      <c r="C174" s="152" t="s">
        <v>772</v>
      </c>
      <c r="D174" s="147" t="s">
        <v>706</v>
      </c>
      <c r="E174" s="153" t="s">
        <v>779</v>
      </c>
      <c r="F174" s="144" t="s">
        <v>137</v>
      </c>
      <c r="G174" s="147" t="s">
        <v>81</v>
      </c>
      <c r="H174" s="145" t="s">
        <v>83</v>
      </c>
      <c r="I174" s="144" t="s">
        <v>138</v>
      </c>
      <c r="J174" s="147" t="s">
        <v>139</v>
      </c>
      <c r="K174" s="152" t="s">
        <v>780</v>
      </c>
      <c r="L174" s="147"/>
      <c r="M174" s="168"/>
      <c r="N174" s="167"/>
      <c r="O174" s="149" t="s">
        <v>141</v>
      </c>
      <c r="P174" s="150" t="s">
        <v>157</v>
      </c>
      <c r="Q174" s="151"/>
      <c r="R174" s="247" t="s">
        <v>53</v>
      </c>
      <c r="S174" s="126">
        <f>IF(R174="", "", IFERROR(VLOOKUP(R174, 'Config Option - UW'!$A$38:$B$42, 2, FALSE), "") + W174 + Y174 + AA174)</f>
        <v>65</v>
      </c>
      <c r="T174" s="128">
        <f>IFERROR(VLOOKUP(R174, 'Config Option - UW'!$A$38:$D$42, 3, FALSE), "")</f>
        <v>1.8749999999999999E-2</v>
      </c>
      <c r="U174" s="124">
        <f>IFERROR(VLOOKUP(R174, 'Config Option - UW'!$A$38:$D$42, 4, FALSE), "")</f>
        <v>4.7600000000000003E-2</v>
      </c>
      <c r="V174" s="233"/>
      <c r="W174" s="241">
        <f>IFERROR(VALUE(VLOOKUP(V174, 'Config Option - UW'!$B$5:$F$34, 5, FALSE)), 0)</f>
        <v>0</v>
      </c>
      <c r="X174" s="233"/>
      <c r="Y174" s="241">
        <f>IFERROR(VALUE(VLOOKUP(X174, 'Config Option - UW'!$B$5:$F$34, 5, FALSE)), 0)</f>
        <v>0</v>
      </c>
      <c r="Z174" s="233"/>
      <c r="AA174" s="242">
        <f>IFERROR(VALUE(VLOOKUP(Z174, 'Config Option - UW'!$B$5:$F$34, 5, FALSE)), 0)</f>
        <v>0</v>
      </c>
      <c r="AB174" s="238"/>
      <c r="AC174" s="242">
        <f>IFERROR(VALUE(VLOOKUP(AB174, 'Config Option - UW'!$B$5:$F$34, 5, FALSE)), 0)</f>
        <v>0</v>
      </c>
      <c r="AD174" s="191"/>
      <c r="AE174"/>
    </row>
    <row r="175" spans="1:31" ht="17">
      <c r="A175" s="140" t="s">
        <v>781</v>
      </c>
      <c r="B175" s="244">
        <v>158</v>
      </c>
      <c r="C175" s="152" t="s">
        <v>782</v>
      </c>
      <c r="D175" s="147" t="s">
        <v>706</v>
      </c>
      <c r="E175" s="153" t="s">
        <v>783</v>
      </c>
      <c r="F175" s="144" t="s">
        <v>137</v>
      </c>
      <c r="G175" s="147" t="s">
        <v>81</v>
      </c>
      <c r="H175" s="145" t="s">
        <v>83</v>
      </c>
      <c r="I175" s="144" t="s">
        <v>138</v>
      </c>
      <c r="J175" s="147" t="s">
        <v>146</v>
      </c>
      <c r="K175" s="152" t="s">
        <v>784</v>
      </c>
      <c r="L175" s="147"/>
      <c r="M175" s="168"/>
      <c r="N175" s="188"/>
      <c r="O175" s="149" t="s">
        <v>141</v>
      </c>
      <c r="P175" s="150" t="s">
        <v>157</v>
      </c>
      <c r="Q175" s="151"/>
      <c r="R175" s="247" t="s">
        <v>21</v>
      </c>
      <c r="S175" s="126">
        <f>IF(R175="", "", IFERROR(VLOOKUP(R175, 'Config Option - UW'!$A$38:$B$42, 2, FALSE), "") + W175 + Y175 + AA175)</f>
        <v>34.4255</v>
      </c>
      <c r="T175" s="128">
        <f>IFERROR(VLOOKUP(R175, 'Config Option - UW'!$A$38:$D$42, 3, FALSE), "")</f>
        <v>1.8749999999999999E-2</v>
      </c>
      <c r="U175" s="124">
        <f>IFERROR(VLOOKUP(R175, 'Config Option - UW'!$A$38:$D$42, 4, FALSE), "")</f>
        <v>0</v>
      </c>
      <c r="V175" s="233" t="s">
        <v>153</v>
      </c>
      <c r="W175" s="241">
        <f>IFERROR(VALUE(VLOOKUP(V175, 'Config Option - UW'!$B$5:$F$34, 5, FALSE)), 0)</f>
        <v>2.4255</v>
      </c>
      <c r="X175" s="236"/>
      <c r="Y175" s="241">
        <f>IFERROR(VALUE(VLOOKUP(X175, 'Config Option - UW'!$B$5:$F$34, 5, FALSE)), 0)</f>
        <v>0</v>
      </c>
      <c r="Z175" s="233"/>
      <c r="AA175" s="242">
        <f>IFERROR(VALUE(VLOOKUP(Z175, 'Config Option - UW'!$B$5:$F$34, 5, FALSE)), 0)</f>
        <v>0</v>
      </c>
      <c r="AB175" s="233"/>
      <c r="AC175" s="242">
        <f>IFERROR(VALUE(VLOOKUP(AB175, 'Config Option - UW'!$B$5:$F$34, 5, FALSE)), 0)</f>
        <v>0</v>
      </c>
      <c r="AD175" s="191"/>
      <c r="AE175"/>
    </row>
    <row r="176" spans="1:31" ht="17">
      <c r="A176" s="140" t="s">
        <v>785</v>
      </c>
      <c r="B176" s="244">
        <v>159</v>
      </c>
      <c r="C176" s="141" t="s">
        <v>786</v>
      </c>
      <c r="D176" s="142" t="s">
        <v>787</v>
      </c>
      <c r="E176" s="173" t="s">
        <v>788</v>
      </c>
      <c r="F176" s="144" t="s">
        <v>137</v>
      </c>
      <c r="G176" s="147" t="s">
        <v>81</v>
      </c>
      <c r="H176" s="145" t="s">
        <v>83</v>
      </c>
      <c r="I176" s="144" t="s">
        <v>138</v>
      </c>
      <c r="J176" s="142" t="s">
        <v>184</v>
      </c>
      <c r="K176" s="141" t="s">
        <v>789</v>
      </c>
      <c r="L176" s="142"/>
      <c r="M176" s="148"/>
      <c r="N176" s="188"/>
      <c r="O176" s="149" t="s">
        <v>141</v>
      </c>
      <c r="P176" s="150" t="s">
        <v>790</v>
      </c>
      <c r="Q176" s="151"/>
      <c r="R176" s="247" t="s">
        <v>49</v>
      </c>
      <c r="S176" s="126">
        <f>IF(R176="", "", IFERROR(VLOOKUP(R176, 'Config Option - UW'!$A$38:$B$42, 2, FALSE), "") + W176 + Y176 + AA176)</f>
        <v>44.334000000000003</v>
      </c>
      <c r="T176" s="128">
        <f>IFERROR(VLOOKUP(R176, 'Config Option - UW'!$A$38:$D$42, 3, FALSE), "")</f>
        <v>1.8749999999999999E-2</v>
      </c>
      <c r="U176" s="124">
        <f>IFERROR(VLOOKUP(R176, 'Config Option - UW'!$A$38:$D$42, 4, FALSE), "")</f>
        <v>4.7600000000000003E-2</v>
      </c>
      <c r="V176" s="233" t="s">
        <v>166</v>
      </c>
      <c r="W176" s="241">
        <f>IFERROR(VALUE(VLOOKUP(V176, 'Config Option - UW'!$B$5:$F$34, 5, FALSE)), 0)</f>
        <v>3.0659999999999998</v>
      </c>
      <c r="X176" s="233" t="s">
        <v>201</v>
      </c>
      <c r="Y176" s="241">
        <f>IFERROR(VALUE(VLOOKUP(X176, 'Config Option - UW'!$B$5:$F$34, 5, FALSE)), 0)</f>
        <v>2.2680000000000002</v>
      </c>
      <c r="Z176" s="236"/>
      <c r="AA176" s="242">
        <f>IFERROR(VALUE(VLOOKUP(Z176, 'Config Option - UW'!$B$5:$F$34, 5, FALSE)), 0)</f>
        <v>0</v>
      </c>
      <c r="AB176" s="233"/>
      <c r="AC176" s="242">
        <f>IFERROR(VALUE(VLOOKUP(AB176, 'Config Option - UW'!$B$5:$F$34, 5, FALSE)), 0)</f>
        <v>0</v>
      </c>
      <c r="AD176" s="191"/>
      <c r="AE176"/>
    </row>
    <row r="177" spans="1:31" ht="17">
      <c r="A177" s="140"/>
      <c r="B177" s="244">
        <v>160</v>
      </c>
      <c r="C177" s="141" t="s">
        <v>791</v>
      </c>
      <c r="D177" s="142" t="s">
        <v>787</v>
      </c>
      <c r="E177" s="143" t="s">
        <v>792</v>
      </c>
      <c r="F177" s="144" t="s">
        <v>137</v>
      </c>
      <c r="G177" s="147" t="s">
        <v>81</v>
      </c>
      <c r="H177" s="145" t="s">
        <v>83</v>
      </c>
      <c r="I177" s="144" t="s">
        <v>138</v>
      </c>
      <c r="J177" s="142" t="s">
        <v>151</v>
      </c>
      <c r="K177" s="141" t="s">
        <v>793</v>
      </c>
      <c r="L177" s="189"/>
      <c r="M177" s="189"/>
      <c r="N177" s="190"/>
      <c r="O177" s="149" t="s">
        <v>141</v>
      </c>
      <c r="P177" s="150" t="s">
        <v>157</v>
      </c>
      <c r="Q177" s="151"/>
      <c r="R177" s="247" t="s">
        <v>25</v>
      </c>
      <c r="S177" s="126">
        <f>IF(R177="", "", IFERROR(VLOOKUP(R177, 'Config Option - UW'!$A$38:$B$42, 2, FALSE), "") + W177 + Y177 + AA177)</f>
        <v>70</v>
      </c>
      <c r="T177" s="128">
        <f>IFERROR(VLOOKUP(R177, 'Config Option - UW'!$A$38:$D$42, 3, FALSE), "")</f>
        <v>1.8749999999999999E-2</v>
      </c>
      <c r="U177" s="124">
        <f>IFERROR(VLOOKUP(R177, 'Config Option - UW'!$A$38:$D$42, 4, FALSE), "")</f>
        <v>0</v>
      </c>
      <c r="V177" s="233"/>
      <c r="W177" s="241">
        <f>IFERROR(VALUE(VLOOKUP(V177, 'Config Option - UW'!$B$5:$F$34, 5, FALSE)), 0)</f>
        <v>0</v>
      </c>
      <c r="X177" s="233"/>
      <c r="Y177" s="241">
        <f>IFERROR(VALUE(VLOOKUP(X177, 'Config Option - UW'!$B$5:$F$34, 5, FALSE)), 0)</f>
        <v>0</v>
      </c>
      <c r="Z177" s="233"/>
      <c r="AA177" s="242">
        <f>IFERROR(VALUE(VLOOKUP(Z177, 'Config Option - UW'!$B$5:$F$34, 5, FALSE)), 0)</f>
        <v>0</v>
      </c>
      <c r="AB177" s="238"/>
      <c r="AC177" s="242">
        <f>IFERROR(VALUE(VLOOKUP(AB177, 'Config Option - UW'!$B$5:$F$34, 5, FALSE)), 0)</f>
        <v>0</v>
      </c>
      <c r="AD177" s="191"/>
      <c r="AE177"/>
    </row>
    <row r="178" spans="1:31" ht="17">
      <c r="A178" s="140"/>
      <c r="B178" s="244">
        <v>161</v>
      </c>
      <c r="C178" s="141" t="s">
        <v>134</v>
      </c>
      <c r="D178" s="142" t="s">
        <v>787</v>
      </c>
      <c r="E178" s="143" t="s">
        <v>794</v>
      </c>
      <c r="F178" s="144" t="s">
        <v>137</v>
      </c>
      <c r="G178" s="147" t="s">
        <v>81</v>
      </c>
      <c r="H178" s="145" t="s">
        <v>83</v>
      </c>
      <c r="I178" s="144" t="s">
        <v>138</v>
      </c>
      <c r="J178" s="142" t="s">
        <v>146</v>
      </c>
      <c r="K178" s="141" t="s">
        <v>795</v>
      </c>
      <c r="L178" s="155"/>
      <c r="M178" s="155"/>
      <c r="N178" s="191"/>
      <c r="O178" s="166" t="s">
        <v>171</v>
      </c>
      <c r="P178" s="150" t="s">
        <v>157</v>
      </c>
      <c r="Q178" s="151"/>
      <c r="R178" s="247" t="s">
        <v>21</v>
      </c>
      <c r="S178" s="126">
        <f>IF(R178="", "", IFERROR(VLOOKUP(R178, 'Config Option - UW'!$A$38:$B$42, 2, FALSE), "") + W178 + Y178 + AA178)</f>
        <v>34.4255</v>
      </c>
      <c r="T178" s="128">
        <f>IFERROR(VLOOKUP(R178, 'Config Option - UW'!$A$38:$D$42, 3, FALSE), "")</f>
        <v>1.8749999999999999E-2</v>
      </c>
      <c r="U178" s="124">
        <f>IFERROR(VLOOKUP(R178, 'Config Option - UW'!$A$38:$D$42, 4, FALSE), "")</f>
        <v>0</v>
      </c>
      <c r="V178" s="233" t="s">
        <v>153</v>
      </c>
      <c r="W178" s="241">
        <f>IFERROR(VALUE(VLOOKUP(V178, 'Config Option - UW'!$B$5:$F$34, 5, FALSE)), 0)</f>
        <v>2.4255</v>
      </c>
      <c r="X178" s="236"/>
      <c r="Y178" s="241">
        <f>IFERROR(VALUE(VLOOKUP(X178, 'Config Option - UW'!$B$5:$F$34, 5, FALSE)), 0)</f>
        <v>0</v>
      </c>
      <c r="Z178" s="233"/>
      <c r="AA178" s="242">
        <f>IFERROR(VALUE(VLOOKUP(Z178, 'Config Option - UW'!$B$5:$F$34, 5, FALSE)), 0)</f>
        <v>0</v>
      </c>
      <c r="AB178" s="233"/>
      <c r="AC178" s="242">
        <f>IFERROR(VALUE(VLOOKUP(AB178, 'Config Option - UW'!$B$5:$F$34, 5, FALSE)), 0)</f>
        <v>0</v>
      </c>
      <c r="AD178" s="191"/>
      <c r="AE178"/>
    </row>
    <row r="179" spans="1:31" ht="17">
      <c r="A179" s="140" t="s">
        <v>796</v>
      </c>
      <c r="B179" s="244">
        <v>162</v>
      </c>
      <c r="C179" s="141" t="s">
        <v>406</v>
      </c>
      <c r="D179" s="142" t="s">
        <v>797</v>
      </c>
      <c r="E179" s="143" t="s">
        <v>798</v>
      </c>
      <c r="F179" s="144" t="s">
        <v>137</v>
      </c>
      <c r="G179" s="147" t="s">
        <v>81</v>
      </c>
      <c r="H179" s="145" t="s">
        <v>83</v>
      </c>
      <c r="I179" s="144" t="s">
        <v>138</v>
      </c>
      <c r="J179" s="142" t="s">
        <v>280</v>
      </c>
      <c r="K179" s="141" t="s">
        <v>799</v>
      </c>
      <c r="L179" s="147"/>
      <c r="M179" s="168"/>
      <c r="N179" s="167"/>
      <c r="O179" s="149" t="s">
        <v>141</v>
      </c>
      <c r="P179" s="150" t="s">
        <v>790</v>
      </c>
      <c r="Q179" s="151"/>
      <c r="R179" s="247" t="s">
        <v>25</v>
      </c>
      <c r="S179" s="126">
        <f>IF(R179="", "", IFERROR(VLOOKUP(R179, 'Config Option - UW'!$A$38:$B$42, 2, FALSE), "") + W179 + Y179 + AA179)</f>
        <v>84.241500000000002</v>
      </c>
      <c r="T179" s="128">
        <f>IFERROR(VLOOKUP(R179, 'Config Option - UW'!$A$38:$D$42, 3, FALSE), "")</f>
        <v>1.8749999999999999E-2</v>
      </c>
      <c r="U179" s="124">
        <f>IFERROR(VLOOKUP(R179, 'Config Option - UW'!$A$38:$D$42, 4, FALSE), "")</f>
        <v>0</v>
      </c>
      <c r="V179" s="233" t="s">
        <v>282</v>
      </c>
      <c r="W179" s="241">
        <f>IFERROR(VALUE(VLOOKUP(V179, 'Config Option - UW'!$B$5:$F$34, 5, FALSE)), 0)</f>
        <v>9.9015000000000004</v>
      </c>
      <c r="X179" s="233" t="s">
        <v>235</v>
      </c>
      <c r="Y179" s="241">
        <f>IFERROR(VALUE(VLOOKUP(X179, 'Config Option - UW'!$B$5:$F$34, 5, FALSE)), 0)</f>
        <v>4.34</v>
      </c>
      <c r="Z179" s="233"/>
      <c r="AA179" s="242">
        <f>IFERROR(VALUE(VLOOKUP(Z179, 'Config Option - UW'!$B$5:$F$34, 5, FALSE)), 0)</f>
        <v>0</v>
      </c>
      <c r="AB179" s="233"/>
      <c r="AC179" s="242">
        <f>IFERROR(VALUE(VLOOKUP(AB179, 'Config Option - UW'!$B$5:$F$34, 5, FALSE)), 0)</f>
        <v>0</v>
      </c>
      <c r="AD179" s="191"/>
      <c r="AE179"/>
    </row>
    <row r="180" spans="1:31" ht="17">
      <c r="A180" s="140" t="s">
        <v>800</v>
      </c>
      <c r="B180" s="244">
        <v>163</v>
      </c>
      <c r="C180" s="141" t="s">
        <v>801</v>
      </c>
      <c r="D180" s="142" t="s">
        <v>802</v>
      </c>
      <c r="E180" s="143" t="s">
        <v>803</v>
      </c>
      <c r="F180" s="144" t="s">
        <v>137</v>
      </c>
      <c r="G180" s="147" t="s">
        <v>81</v>
      </c>
      <c r="H180" s="145" t="s">
        <v>83</v>
      </c>
      <c r="I180" s="144" t="s">
        <v>138</v>
      </c>
      <c r="J180" s="142" t="s">
        <v>280</v>
      </c>
      <c r="K180" s="141" t="s">
        <v>804</v>
      </c>
      <c r="L180" s="147"/>
      <c r="M180" s="168"/>
      <c r="N180" s="167"/>
      <c r="O180" s="149" t="s">
        <v>141</v>
      </c>
      <c r="P180" s="150" t="s">
        <v>790</v>
      </c>
      <c r="Q180" s="151"/>
      <c r="R180" s="247" t="s">
        <v>25</v>
      </c>
      <c r="S180" s="126">
        <f>IF(R180="", "", IFERROR(VLOOKUP(R180, 'Config Option - UW'!$A$38:$B$42, 2, FALSE), "") + W180 + Y180 + AA180)</f>
        <v>84.241500000000002</v>
      </c>
      <c r="T180" s="128">
        <f>IFERROR(VLOOKUP(R180, 'Config Option - UW'!$A$38:$D$42, 3, FALSE), "")</f>
        <v>1.8749999999999999E-2</v>
      </c>
      <c r="U180" s="124">
        <f>IFERROR(VLOOKUP(R180, 'Config Option - UW'!$A$38:$D$42, 4, FALSE), "")</f>
        <v>0</v>
      </c>
      <c r="V180" s="233" t="s">
        <v>282</v>
      </c>
      <c r="W180" s="241">
        <f>IFERROR(VALUE(VLOOKUP(V180, 'Config Option - UW'!$B$5:$F$34, 5, FALSE)), 0)</f>
        <v>9.9015000000000004</v>
      </c>
      <c r="X180" s="233" t="s">
        <v>235</v>
      </c>
      <c r="Y180" s="241">
        <f>IFERROR(VALUE(VLOOKUP(X180, 'Config Option - UW'!$B$5:$F$34, 5, FALSE)), 0)</f>
        <v>4.34</v>
      </c>
      <c r="Z180" s="233"/>
      <c r="AA180" s="242">
        <f>IFERROR(VALUE(VLOOKUP(Z180, 'Config Option - UW'!$B$5:$F$34, 5, FALSE)), 0)</f>
        <v>0</v>
      </c>
      <c r="AB180" s="233"/>
      <c r="AC180" s="242">
        <f>IFERROR(VALUE(VLOOKUP(AB180, 'Config Option - UW'!$B$5:$F$34, 5, FALSE)), 0)</f>
        <v>0</v>
      </c>
      <c r="AD180" s="191"/>
      <c r="AE180"/>
    </row>
    <row r="181" spans="1:31" ht="17">
      <c r="A181" s="140" t="s">
        <v>805</v>
      </c>
      <c r="B181" s="244">
        <v>164</v>
      </c>
      <c r="C181" s="141" t="s">
        <v>801</v>
      </c>
      <c r="D181" s="142" t="s">
        <v>802</v>
      </c>
      <c r="E181" s="143" t="s">
        <v>803</v>
      </c>
      <c r="F181" s="144" t="s">
        <v>137</v>
      </c>
      <c r="G181" s="147" t="s">
        <v>81</v>
      </c>
      <c r="H181" s="145" t="s">
        <v>83</v>
      </c>
      <c r="I181" s="144" t="s">
        <v>138</v>
      </c>
      <c r="J181" s="142" t="s">
        <v>280</v>
      </c>
      <c r="K181" s="141" t="s">
        <v>806</v>
      </c>
      <c r="L181" s="147"/>
      <c r="M181" s="168"/>
      <c r="N181" s="167"/>
      <c r="O181" s="166" t="s">
        <v>171</v>
      </c>
      <c r="P181" s="150" t="s">
        <v>790</v>
      </c>
      <c r="Q181" s="151"/>
      <c r="R181" s="249"/>
      <c r="S181" s="126" t="str">
        <f>IF(R181="", "", IFERROR(VLOOKUP(R181, 'Config Option - UW'!$A$38:$B$42, 2, FALSE), "") + W181 + Y181 + AA181)</f>
        <v/>
      </c>
      <c r="T181" s="128" t="str">
        <f>IFERROR(VLOOKUP(AD181, 'Config Option - UW'!$A$38:$D$42, 3, FALSE), "")</f>
        <v/>
      </c>
      <c r="U181" s="124" t="str">
        <f>IFERROR(VLOOKUP(R181, 'Config Option - UW'!$A$38:$D$42, 4, FALSE), "")</f>
        <v/>
      </c>
      <c r="V181" s="233"/>
      <c r="W181" s="241">
        <f>IFERROR(VALUE(VLOOKUP(V181, 'Config Option - UW'!$B$5:$F$34, 5, FALSE)), 0)</f>
        <v>0</v>
      </c>
      <c r="X181" s="233"/>
      <c r="Y181" s="241">
        <f>IFERROR(VALUE(VLOOKUP(X181, 'Config Option - UW'!$B$5:$F$34, 5, FALSE)), 0)</f>
        <v>0</v>
      </c>
      <c r="Z181" s="233"/>
      <c r="AA181" s="242">
        <f>IFERROR(VALUE(VLOOKUP(Z181, 'Config Option - UW'!$B$5:$F$34, 5, FALSE)), 0)</f>
        <v>0</v>
      </c>
      <c r="AB181" s="238"/>
      <c r="AC181" s="242">
        <f>IFERROR(VALUE(VLOOKUP(AB181, 'Config Option - UW'!$B$5:$F$34, 5, FALSE)), 0)</f>
        <v>0</v>
      </c>
      <c r="AD181" s="150" t="s">
        <v>807</v>
      </c>
      <c r="AE181"/>
    </row>
    <row r="182" spans="1:31" ht="16">
      <c r="A182" s="140" t="s">
        <v>808</v>
      </c>
      <c r="B182" s="244">
        <v>165</v>
      </c>
      <c r="C182" s="141" t="s">
        <v>801</v>
      </c>
      <c r="D182" s="142" t="s">
        <v>802</v>
      </c>
      <c r="E182" s="142" t="s">
        <v>803</v>
      </c>
      <c r="F182" s="144" t="s">
        <v>137</v>
      </c>
      <c r="G182" s="147" t="s">
        <v>81</v>
      </c>
      <c r="H182" s="145" t="s">
        <v>83</v>
      </c>
      <c r="I182" s="144" t="s">
        <v>138</v>
      </c>
      <c r="J182" s="142" t="s">
        <v>139</v>
      </c>
      <c r="K182" s="141" t="s">
        <v>809</v>
      </c>
      <c r="L182" s="147"/>
      <c r="M182" s="168"/>
      <c r="N182" s="167"/>
      <c r="O182" s="149" t="s">
        <v>141</v>
      </c>
      <c r="P182" s="150" t="s">
        <v>790</v>
      </c>
      <c r="Q182" s="151"/>
      <c r="R182" s="247" t="s">
        <v>64</v>
      </c>
      <c r="S182" s="126">
        <f>IF(R182="", "", IFERROR(VLOOKUP(R182, 'Config Option - UW'!$A$38:$B$42, 2, FALSE), "") + W182 + Y182 + AA182)</f>
        <v>89.65100000000001</v>
      </c>
      <c r="T182" s="128">
        <f>IFERROR(VLOOKUP(R182, 'Config Option - UW'!$A$38:$D$42, 3, FALSE), "")</f>
        <v>1.8749999999999999E-2</v>
      </c>
      <c r="U182" s="124">
        <f>IFERROR(VLOOKUP(R182, 'Config Option - UW'!$A$38:$D$42, 4, FALSE), "")</f>
        <v>4.7600000000000003E-2</v>
      </c>
      <c r="V182" s="233" t="s">
        <v>197</v>
      </c>
      <c r="W182" s="241">
        <f>IFERROR(VALUE(VLOOKUP(V182, 'Config Option - UW'!$B$5:$F$34, 5, FALSE)), 0)</f>
        <v>10.311</v>
      </c>
      <c r="X182" s="233" t="s">
        <v>235</v>
      </c>
      <c r="Y182" s="241">
        <f>IFERROR(VALUE(VLOOKUP(X182, 'Config Option - UW'!$B$5:$F$34, 5, FALSE)), 0)</f>
        <v>4.34</v>
      </c>
      <c r="Z182" s="233"/>
      <c r="AA182" s="242">
        <f>IFERROR(VALUE(VLOOKUP(Z182, 'Config Option - UW'!$B$5:$F$34, 5, FALSE)), 0)</f>
        <v>0</v>
      </c>
      <c r="AB182" s="233"/>
      <c r="AC182" s="242">
        <f>IFERROR(VALUE(VLOOKUP(AB182, 'Config Option - UW'!$B$5:$F$34, 5, FALSE)), 0)</f>
        <v>0</v>
      </c>
      <c r="AD182" s="191"/>
      <c r="AE182"/>
    </row>
    <row r="183" spans="1:31" ht="16">
      <c r="A183" s="140" t="s">
        <v>810</v>
      </c>
      <c r="B183" s="244">
        <v>166</v>
      </c>
      <c r="C183" s="141" t="s">
        <v>801</v>
      </c>
      <c r="D183" s="142" t="s">
        <v>802</v>
      </c>
      <c r="E183" s="142" t="s">
        <v>803</v>
      </c>
      <c r="F183" s="144" t="s">
        <v>137</v>
      </c>
      <c r="G183" s="147" t="s">
        <v>81</v>
      </c>
      <c r="H183" s="145" t="s">
        <v>83</v>
      </c>
      <c r="I183" s="144" t="s">
        <v>138</v>
      </c>
      <c r="J183" s="142" t="s">
        <v>811</v>
      </c>
      <c r="K183" s="141" t="s">
        <v>812</v>
      </c>
      <c r="L183" s="147"/>
      <c r="M183" s="168"/>
      <c r="N183" s="191"/>
      <c r="O183" s="166" t="s">
        <v>214</v>
      </c>
      <c r="P183" s="150" t="s">
        <v>790</v>
      </c>
      <c r="Q183" s="151"/>
      <c r="R183" s="247"/>
      <c r="S183" s="126" t="str">
        <f>IF(R183="", "", IFERROR(VLOOKUP(R183, 'Config Option - UW'!$A$38:$B$42, 2, FALSE), "") + W183 + Y183 + AA183)</f>
        <v/>
      </c>
      <c r="T183" s="128" t="str">
        <f>IFERROR(VLOOKUP(R183, 'Config Option - UW'!$A$38:$D$42, 3, FALSE), "")</f>
        <v/>
      </c>
      <c r="U183" s="124" t="str">
        <f>IFERROR(VLOOKUP(R183, 'Config Option - UW'!$A$38:$D$42, 4, FALSE), "")</f>
        <v/>
      </c>
      <c r="V183" s="233"/>
      <c r="W183" s="241">
        <f>IFERROR(VALUE(VLOOKUP(V183, 'Config Option - UW'!$B$5:$F$34, 5, FALSE)), 0)</f>
        <v>0</v>
      </c>
      <c r="X183" s="233"/>
      <c r="Y183" s="241">
        <f>IFERROR(VALUE(VLOOKUP(X183, 'Config Option - UW'!$B$5:$F$34, 5, FALSE)), 0)</f>
        <v>0</v>
      </c>
      <c r="Z183" s="233"/>
      <c r="AA183" s="242">
        <f>IFERROR(VALUE(VLOOKUP(Z183, 'Config Option - UW'!$B$5:$F$34, 5, FALSE)), 0)</f>
        <v>0</v>
      </c>
      <c r="AB183" s="238"/>
      <c r="AC183" s="242">
        <f>IFERROR(VALUE(VLOOKUP(AB183, 'Config Option - UW'!$B$5:$F$34, 5, FALSE)), 0)</f>
        <v>0</v>
      </c>
      <c r="AD183" s="191"/>
      <c r="AE183"/>
    </row>
    <row r="184" spans="1:31" ht="17">
      <c r="A184" s="140" t="s">
        <v>813</v>
      </c>
      <c r="B184" s="244">
        <v>167</v>
      </c>
      <c r="C184" s="141" t="s">
        <v>814</v>
      </c>
      <c r="D184" s="142" t="s">
        <v>802</v>
      </c>
      <c r="E184" s="173" t="s">
        <v>815</v>
      </c>
      <c r="F184" s="144" t="s">
        <v>137</v>
      </c>
      <c r="G184" s="147" t="s">
        <v>81</v>
      </c>
      <c r="H184" s="145" t="s">
        <v>83</v>
      </c>
      <c r="I184" s="144" t="s">
        <v>138</v>
      </c>
      <c r="J184" s="142" t="s">
        <v>139</v>
      </c>
      <c r="K184" s="141" t="s">
        <v>816</v>
      </c>
      <c r="L184" s="147"/>
      <c r="M184" s="168"/>
      <c r="N184" s="167"/>
      <c r="O184" s="149" t="s">
        <v>141</v>
      </c>
      <c r="P184" s="150" t="s">
        <v>790</v>
      </c>
      <c r="Q184" s="151"/>
      <c r="R184" s="247" t="s">
        <v>49</v>
      </c>
      <c r="S184" s="126">
        <f>IF(R184="", "", IFERROR(VLOOKUP(R184, 'Config Option - UW'!$A$38:$B$42, 2, FALSE), "") + W184 + Y184 + AA184)</f>
        <v>44.334000000000003</v>
      </c>
      <c r="T184" s="128">
        <f>IFERROR(VLOOKUP(R184, 'Config Option - UW'!$A$38:$D$42, 3, FALSE), "")</f>
        <v>1.8749999999999999E-2</v>
      </c>
      <c r="U184" s="124">
        <f>IFERROR(VLOOKUP(R184, 'Config Option - UW'!$A$38:$D$42, 4, FALSE), "")</f>
        <v>4.7600000000000003E-2</v>
      </c>
      <c r="V184" s="233" t="s">
        <v>166</v>
      </c>
      <c r="W184" s="241">
        <f>IFERROR(VALUE(VLOOKUP(V184, 'Config Option - UW'!$B$5:$F$34, 5, FALSE)), 0)</f>
        <v>3.0659999999999998</v>
      </c>
      <c r="X184" s="233" t="s">
        <v>201</v>
      </c>
      <c r="Y184" s="241">
        <f>IFERROR(VALUE(VLOOKUP(X184, 'Config Option - UW'!$B$5:$F$34, 5, FALSE)), 0)</f>
        <v>2.2680000000000002</v>
      </c>
      <c r="Z184" s="233"/>
      <c r="AA184" s="242">
        <f>IFERROR(VALUE(VLOOKUP(Z184, 'Config Option - UW'!$B$5:$F$34, 5, FALSE)), 0)</f>
        <v>0</v>
      </c>
      <c r="AB184" s="233"/>
      <c r="AC184" s="242">
        <f>IFERROR(VALUE(VLOOKUP(AB184, 'Config Option - UW'!$B$5:$F$34, 5, FALSE)), 0)</f>
        <v>0</v>
      </c>
      <c r="AD184" s="191"/>
      <c r="AE184"/>
    </row>
    <row r="185" spans="1:31" ht="16">
      <c r="A185" s="140" t="s">
        <v>817</v>
      </c>
      <c r="B185" s="244">
        <v>168</v>
      </c>
      <c r="C185" s="141" t="s">
        <v>818</v>
      </c>
      <c r="D185" s="142" t="s">
        <v>802</v>
      </c>
      <c r="E185" s="142" t="s">
        <v>819</v>
      </c>
      <c r="F185" s="144" t="s">
        <v>137</v>
      </c>
      <c r="G185" s="147" t="s">
        <v>81</v>
      </c>
      <c r="H185" s="145" t="s">
        <v>83</v>
      </c>
      <c r="I185" s="144" t="s">
        <v>138</v>
      </c>
      <c r="J185" s="142" t="s">
        <v>146</v>
      </c>
      <c r="K185" s="141" t="s">
        <v>820</v>
      </c>
      <c r="L185" s="192"/>
      <c r="M185" s="193"/>
      <c r="N185" s="191"/>
      <c r="O185" s="149" t="s">
        <v>141</v>
      </c>
      <c r="P185" s="150" t="s">
        <v>157</v>
      </c>
      <c r="Q185" s="151"/>
      <c r="R185" s="247" t="s">
        <v>21</v>
      </c>
      <c r="S185" s="126">
        <f>IF(R185="", "", IFERROR(VLOOKUP(R185, 'Config Option - UW'!$A$38:$B$42, 2, FALSE), "") + W185 + Y185 + AA185)</f>
        <v>34.4255</v>
      </c>
      <c r="T185" s="128">
        <f>IFERROR(VLOOKUP(R185, 'Config Option - UW'!$A$38:$D$42, 3, FALSE), "")</f>
        <v>1.8749999999999999E-2</v>
      </c>
      <c r="U185" s="124">
        <f>IFERROR(VLOOKUP(R185, 'Config Option - UW'!$A$38:$D$42, 4, FALSE), "")</f>
        <v>0</v>
      </c>
      <c r="V185" s="233" t="s">
        <v>153</v>
      </c>
      <c r="W185" s="241">
        <f>IFERROR(VALUE(VLOOKUP(V185, 'Config Option - UW'!$B$5:$F$34, 5, FALSE)), 0)</f>
        <v>2.4255</v>
      </c>
      <c r="X185" s="233"/>
      <c r="Y185" s="241">
        <f>IFERROR(VALUE(VLOOKUP(X185, 'Config Option - UW'!$B$5:$F$34, 5, FALSE)), 0)</f>
        <v>0</v>
      </c>
      <c r="Z185" s="233"/>
      <c r="AA185" s="242">
        <f>IFERROR(VALUE(VLOOKUP(Z185, 'Config Option - UW'!$B$5:$F$34, 5, FALSE)), 0)</f>
        <v>0</v>
      </c>
      <c r="AB185" s="233"/>
      <c r="AC185" s="242">
        <f>IFERROR(VALUE(VLOOKUP(AB185, 'Config Option - UW'!$B$5:$F$34, 5, FALSE)), 0)</f>
        <v>0</v>
      </c>
      <c r="AD185" s="191"/>
      <c r="AE185"/>
    </row>
    <row r="186" spans="1:31" ht="16">
      <c r="A186" s="140" t="s">
        <v>821</v>
      </c>
      <c r="B186" s="244">
        <v>169</v>
      </c>
      <c r="C186" s="141" t="s">
        <v>822</v>
      </c>
      <c r="D186" s="142" t="s">
        <v>823</v>
      </c>
      <c r="E186" s="142" t="s">
        <v>824</v>
      </c>
      <c r="F186" s="144" t="s">
        <v>137</v>
      </c>
      <c r="G186" s="147" t="s">
        <v>81</v>
      </c>
      <c r="H186" s="145" t="s">
        <v>83</v>
      </c>
      <c r="I186" s="144" t="s">
        <v>138</v>
      </c>
      <c r="J186" s="142" t="s">
        <v>151</v>
      </c>
      <c r="K186" s="141" t="s">
        <v>825</v>
      </c>
      <c r="L186" s="147"/>
      <c r="M186" s="168"/>
      <c r="N186" s="167"/>
      <c r="O186" s="149" t="s">
        <v>141</v>
      </c>
      <c r="P186" s="150" t="s">
        <v>790</v>
      </c>
      <c r="Q186" s="151"/>
      <c r="R186" s="247" t="s">
        <v>21</v>
      </c>
      <c r="S186" s="126">
        <f>IF(R186="", "", IFERROR(VLOOKUP(R186, 'Config Option - UW'!$A$38:$B$42, 2, FALSE), "") + W186 + Y186 + AA186)</f>
        <v>34.4255</v>
      </c>
      <c r="T186" s="128">
        <f>IFERROR(VLOOKUP(R186, 'Config Option - UW'!$A$38:$D$42, 3, FALSE), "")</f>
        <v>1.8749999999999999E-2</v>
      </c>
      <c r="U186" s="124">
        <f>IFERROR(VLOOKUP(R186, 'Config Option - UW'!$A$38:$D$42, 4, FALSE), "")</f>
        <v>0</v>
      </c>
      <c r="V186" s="233" t="s">
        <v>153</v>
      </c>
      <c r="W186" s="241">
        <f>IFERROR(VALUE(VLOOKUP(V186, 'Config Option - UW'!$B$5:$F$34, 5, FALSE)), 0)</f>
        <v>2.4255</v>
      </c>
      <c r="X186" s="233"/>
      <c r="Y186" s="241">
        <f>IFERROR(VALUE(VLOOKUP(X186, 'Config Option - UW'!$B$5:$F$34, 5, FALSE)), 0)</f>
        <v>0</v>
      </c>
      <c r="Z186" s="233"/>
      <c r="AA186" s="242">
        <f>IFERROR(VALUE(VLOOKUP(Z186, 'Config Option - UW'!$B$5:$F$34, 5, FALSE)), 0)</f>
        <v>0</v>
      </c>
      <c r="AB186" s="233"/>
      <c r="AC186" s="242">
        <f>IFERROR(VALUE(VLOOKUP(AB186, 'Config Option - UW'!$B$5:$F$34, 5, FALSE)), 0)</f>
        <v>0</v>
      </c>
      <c r="AD186" s="191"/>
      <c r="AE186"/>
    </row>
    <row r="187" spans="1:31" ht="16">
      <c r="A187" s="140" t="s">
        <v>826</v>
      </c>
      <c r="B187" s="244">
        <v>170</v>
      </c>
      <c r="C187" s="141" t="s">
        <v>827</v>
      </c>
      <c r="D187" s="142" t="s">
        <v>823</v>
      </c>
      <c r="E187" s="171" t="s">
        <v>828</v>
      </c>
      <c r="F187" s="144" t="s">
        <v>137</v>
      </c>
      <c r="G187" s="147" t="s">
        <v>81</v>
      </c>
      <c r="H187" s="145" t="s">
        <v>83</v>
      </c>
      <c r="I187" s="144" t="s">
        <v>138</v>
      </c>
      <c r="J187" s="142" t="s">
        <v>184</v>
      </c>
      <c r="K187" s="141" t="s">
        <v>829</v>
      </c>
      <c r="L187" s="147"/>
      <c r="M187" s="168"/>
      <c r="N187" s="167"/>
      <c r="O187" s="149" t="s">
        <v>141</v>
      </c>
      <c r="P187" s="150" t="s">
        <v>790</v>
      </c>
      <c r="Q187" s="151"/>
      <c r="R187" s="247" t="s">
        <v>49</v>
      </c>
      <c r="S187" s="126">
        <f>IF(R187="", "", IFERROR(VLOOKUP(R187, 'Config Option - UW'!$A$38:$B$42, 2, FALSE), "") + W187 + Y187 + AA187)</f>
        <v>44.334000000000003</v>
      </c>
      <c r="T187" s="128">
        <f>IFERROR(VLOOKUP(R187, 'Config Option - UW'!$A$38:$D$42, 3, FALSE), "")</f>
        <v>1.8749999999999999E-2</v>
      </c>
      <c r="U187" s="124">
        <f>IFERROR(VLOOKUP(R187, 'Config Option - UW'!$A$38:$D$42, 4, FALSE), "")</f>
        <v>4.7600000000000003E-2</v>
      </c>
      <c r="V187" s="233" t="s">
        <v>166</v>
      </c>
      <c r="W187" s="241">
        <f>IFERROR(VALUE(VLOOKUP(V187, 'Config Option - UW'!$B$5:$F$34, 5, FALSE)), 0)</f>
        <v>3.0659999999999998</v>
      </c>
      <c r="X187" s="233" t="s">
        <v>201</v>
      </c>
      <c r="Y187" s="241">
        <f>IFERROR(VALUE(VLOOKUP(X187, 'Config Option - UW'!$B$5:$F$34, 5, FALSE)), 0)</f>
        <v>2.2680000000000002</v>
      </c>
      <c r="Z187" s="233"/>
      <c r="AA187" s="242">
        <f>IFERROR(VALUE(VLOOKUP(Z187, 'Config Option - UW'!$B$5:$F$34, 5, FALSE)), 0)</f>
        <v>0</v>
      </c>
      <c r="AB187" s="233"/>
      <c r="AC187" s="242">
        <f>IFERROR(VALUE(VLOOKUP(AB187, 'Config Option - UW'!$B$5:$F$34, 5, FALSE)), 0)</f>
        <v>0</v>
      </c>
      <c r="AD187" s="191"/>
      <c r="AE187"/>
    </row>
    <row r="188" spans="1:31" ht="17">
      <c r="A188" s="140" t="s">
        <v>830</v>
      </c>
      <c r="B188" s="244">
        <v>171</v>
      </c>
      <c r="C188" s="141" t="s">
        <v>831</v>
      </c>
      <c r="D188" s="142" t="s">
        <v>823</v>
      </c>
      <c r="E188" s="143" t="s">
        <v>832</v>
      </c>
      <c r="F188" s="144" t="s">
        <v>137</v>
      </c>
      <c r="G188" s="147" t="s">
        <v>81</v>
      </c>
      <c r="H188" s="145" t="s">
        <v>83</v>
      </c>
      <c r="I188" s="144" t="s">
        <v>138</v>
      </c>
      <c r="J188" s="142" t="s">
        <v>146</v>
      </c>
      <c r="K188" s="141" t="s">
        <v>833</v>
      </c>
      <c r="L188" s="147"/>
      <c r="M188" s="168"/>
      <c r="N188" s="167"/>
      <c r="O188" s="149" t="s">
        <v>141</v>
      </c>
      <c r="P188" s="150" t="s">
        <v>790</v>
      </c>
      <c r="Q188" s="151"/>
      <c r="R188" s="247" t="s">
        <v>21</v>
      </c>
      <c r="S188" s="126">
        <f>IF(R188="", "", IFERROR(VLOOKUP(R188, 'Config Option - UW'!$A$38:$B$42, 2, FALSE), "") + W188 + Y188 + AA188)</f>
        <v>34.4255</v>
      </c>
      <c r="T188" s="128">
        <f>IFERROR(VLOOKUP(R188, 'Config Option - UW'!$A$38:$D$42, 3, FALSE), "")</f>
        <v>1.8749999999999999E-2</v>
      </c>
      <c r="U188" s="124">
        <f>IFERROR(VLOOKUP(R188, 'Config Option - UW'!$A$38:$D$42, 4, FALSE), "")</f>
        <v>0</v>
      </c>
      <c r="V188" s="233" t="s">
        <v>153</v>
      </c>
      <c r="W188" s="241">
        <f>IFERROR(VALUE(VLOOKUP(V188, 'Config Option - UW'!$B$5:$F$34, 5, FALSE)), 0)</f>
        <v>2.4255</v>
      </c>
      <c r="X188" s="236"/>
      <c r="Y188" s="241">
        <f>IFERROR(VALUE(VLOOKUP(X188, 'Config Option - UW'!$B$5:$F$34, 5, FALSE)), 0)</f>
        <v>0</v>
      </c>
      <c r="Z188" s="233"/>
      <c r="AA188" s="242">
        <f>IFERROR(VALUE(VLOOKUP(Z188, 'Config Option - UW'!$B$5:$F$34, 5, FALSE)), 0)</f>
        <v>0</v>
      </c>
      <c r="AB188" s="233"/>
      <c r="AC188" s="242">
        <f>IFERROR(VALUE(VLOOKUP(AB188, 'Config Option - UW'!$B$5:$F$34, 5, FALSE)), 0)</f>
        <v>0</v>
      </c>
      <c r="AD188" s="191"/>
      <c r="AE188"/>
    </row>
    <row r="189" spans="1:31" ht="17">
      <c r="A189" s="140" t="s">
        <v>834</v>
      </c>
      <c r="B189" s="244">
        <v>172</v>
      </c>
      <c r="C189" s="141" t="s">
        <v>822</v>
      </c>
      <c r="D189" s="142" t="s">
        <v>823</v>
      </c>
      <c r="E189" s="143" t="s">
        <v>835</v>
      </c>
      <c r="F189" s="144" t="s">
        <v>137</v>
      </c>
      <c r="G189" s="147" t="s">
        <v>81</v>
      </c>
      <c r="H189" s="145" t="s">
        <v>83</v>
      </c>
      <c r="I189" s="144" t="s">
        <v>138</v>
      </c>
      <c r="J189" s="142" t="s">
        <v>151</v>
      </c>
      <c r="K189" s="141" t="s">
        <v>836</v>
      </c>
      <c r="L189" s="147"/>
      <c r="M189" s="168"/>
      <c r="N189" s="167"/>
      <c r="O189" s="149" t="s">
        <v>141</v>
      </c>
      <c r="P189" s="150" t="s">
        <v>790</v>
      </c>
      <c r="Q189" s="151"/>
      <c r="R189" s="247" t="s">
        <v>21</v>
      </c>
      <c r="S189" s="126">
        <f>IF(R189="", "", IFERROR(VLOOKUP(R189, 'Config Option - UW'!$A$38:$B$42, 2, FALSE), "") + W189 + Y189 + AA189)</f>
        <v>34.4255</v>
      </c>
      <c r="T189" s="128">
        <f>IFERROR(VLOOKUP(R189, 'Config Option - UW'!$A$38:$D$42, 3, FALSE), "")</f>
        <v>1.8749999999999999E-2</v>
      </c>
      <c r="U189" s="124">
        <f>IFERROR(VLOOKUP(R189, 'Config Option - UW'!$A$38:$D$42, 4, FALSE), "")</f>
        <v>0</v>
      </c>
      <c r="V189" s="233" t="s">
        <v>153</v>
      </c>
      <c r="W189" s="241">
        <f>IFERROR(VALUE(VLOOKUP(V189, 'Config Option - UW'!$B$5:$F$34, 5, FALSE)), 0)</f>
        <v>2.4255</v>
      </c>
      <c r="X189" s="236"/>
      <c r="Y189" s="241">
        <f>IFERROR(VALUE(VLOOKUP(X189, 'Config Option - UW'!$B$5:$F$34, 5, FALSE)), 0)</f>
        <v>0</v>
      </c>
      <c r="Z189" s="233"/>
      <c r="AA189" s="242">
        <f>IFERROR(VALUE(VLOOKUP(Z189, 'Config Option - UW'!$B$5:$F$34, 5, FALSE)), 0)</f>
        <v>0</v>
      </c>
      <c r="AB189" s="233"/>
      <c r="AC189" s="242">
        <f>IFERROR(VALUE(VLOOKUP(AB189, 'Config Option - UW'!$B$5:$F$34, 5, FALSE)), 0)</f>
        <v>0</v>
      </c>
      <c r="AD189" s="191"/>
      <c r="AE189"/>
    </row>
    <row r="190" spans="1:31" ht="16">
      <c r="A190" s="140" t="s">
        <v>837</v>
      </c>
      <c r="B190" s="244">
        <v>173</v>
      </c>
      <c r="C190" s="141" t="s">
        <v>822</v>
      </c>
      <c r="D190" s="142" t="s">
        <v>823</v>
      </c>
      <c r="E190" s="142" t="s">
        <v>838</v>
      </c>
      <c r="F190" s="144" t="s">
        <v>137</v>
      </c>
      <c r="G190" s="147" t="s">
        <v>81</v>
      </c>
      <c r="H190" s="145" t="s">
        <v>83</v>
      </c>
      <c r="I190" s="144" t="s">
        <v>138</v>
      </c>
      <c r="J190" s="142" t="s">
        <v>146</v>
      </c>
      <c r="K190" s="141" t="s">
        <v>839</v>
      </c>
      <c r="L190" s="147"/>
      <c r="M190" s="168"/>
      <c r="N190" s="167"/>
      <c r="O190" s="149" t="s">
        <v>141</v>
      </c>
      <c r="P190" s="150" t="s">
        <v>790</v>
      </c>
      <c r="Q190" s="151"/>
      <c r="R190" s="247" t="s">
        <v>21</v>
      </c>
      <c r="S190" s="126">
        <f>IF(R190="", "", IFERROR(VLOOKUP(R190, 'Config Option - UW'!$A$38:$B$42, 2, FALSE), "") + W190 + Y190 + AA190)</f>
        <v>34.4255</v>
      </c>
      <c r="T190" s="128">
        <f>IFERROR(VLOOKUP(R190, 'Config Option - UW'!$A$38:$D$42, 3, FALSE), "")</f>
        <v>1.8749999999999999E-2</v>
      </c>
      <c r="U190" s="124">
        <f>IFERROR(VLOOKUP(R190, 'Config Option - UW'!$A$38:$D$42, 4, FALSE), "")</f>
        <v>0</v>
      </c>
      <c r="V190" s="233" t="s">
        <v>153</v>
      </c>
      <c r="W190" s="241">
        <f>IFERROR(VALUE(VLOOKUP(V190, 'Config Option - UW'!$B$5:$F$34, 5, FALSE)), 0)</f>
        <v>2.4255</v>
      </c>
      <c r="X190" s="236"/>
      <c r="Y190" s="241">
        <f>IFERROR(VALUE(VLOOKUP(X190, 'Config Option - UW'!$B$5:$F$34, 5, FALSE)), 0)</f>
        <v>0</v>
      </c>
      <c r="Z190" s="233"/>
      <c r="AA190" s="242">
        <f>IFERROR(VALUE(VLOOKUP(Z190, 'Config Option - UW'!$B$5:$F$34, 5, FALSE)), 0)</f>
        <v>0</v>
      </c>
      <c r="AB190" s="233"/>
      <c r="AC190" s="242">
        <f>IFERROR(VALUE(VLOOKUP(AB190, 'Config Option - UW'!$B$5:$F$34, 5, FALSE)), 0)</f>
        <v>0</v>
      </c>
      <c r="AD190" s="191"/>
      <c r="AE190"/>
    </row>
    <row r="191" spans="1:31" ht="17">
      <c r="A191" s="140" t="s">
        <v>840</v>
      </c>
      <c r="B191" s="244">
        <v>174</v>
      </c>
      <c r="C191" s="141" t="s">
        <v>576</v>
      </c>
      <c r="D191" s="142" t="s">
        <v>823</v>
      </c>
      <c r="E191" s="143" t="s">
        <v>841</v>
      </c>
      <c r="F191" s="144" t="s">
        <v>137</v>
      </c>
      <c r="G191" s="147" t="s">
        <v>81</v>
      </c>
      <c r="H191" s="145" t="s">
        <v>83</v>
      </c>
      <c r="I191" s="144" t="s">
        <v>138</v>
      </c>
      <c r="J191" s="142" t="s">
        <v>139</v>
      </c>
      <c r="K191" s="141" t="s">
        <v>842</v>
      </c>
      <c r="L191" s="142"/>
      <c r="M191" s="148"/>
      <c r="N191" s="167"/>
      <c r="O191" s="149" t="s">
        <v>141</v>
      </c>
      <c r="P191" s="150" t="s">
        <v>790</v>
      </c>
      <c r="Q191" s="151"/>
      <c r="R191" s="247" t="s">
        <v>53</v>
      </c>
      <c r="S191" s="126">
        <f>IF(R191="", "", IFERROR(VLOOKUP(R191, 'Config Option - UW'!$A$38:$B$42, 2, FALSE), "") + W191 + Y191 + AA191)</f>
        <v>65</v>
      </c>
      <c r="T191" s="128">
        <f>IFERROR(VLOOKUP(R191, 'Config Option - UW'!$A$38:$D$42, 3, FALSE), "")</f>
        <v>1.8749999999999999E-2</v>
      </c>
      <c r="U191" s="124">
        <f>IFERROR(VLOOKUP(R191, 'Config Option - UW'!$A$38:$D$42, 4, FALSE), "")</f>
        <v>4.7600000000000003E-2</v>
      </c>
      <c r="V191" s="233"/>
      <c r="W191" s="241">
        <f>IFERROR(VALUE(VLOOKUP(V191, 'Config Option - UW'!$B$5:$F$34, 5, FALSE)), 0)</f>
        <v>0</v>
      </c>
      <c r="X191" s="233"/>
      <c r="Y191" s="241">
        <f>IFERROR(VALUE(VLOOKUP(X191, 'Config Option - UW'!$B$5:$F$34, 5, FALSE)), 0)</f>
        <v>0</v>
      </c>
      <c r="Z191" s="233"/>
      <c r="AA191" s="242">
        <f>IFERROR(VALUE(VLOOKUP(Z191, 'Config Option - UW'!$B$5:$F$34, 5, FALSE)), 0)</f>
        <v>0</v>
      </c>
      <c r="AB191" s="238"/>
      <c r="AC191" s="242">
        <f>IFERROR(VALUE(VLOOKUP(AB191, 'Config Option - UW'!$B$5:$F$34, 5, FALSE)), 0)</f>
        <v>0</v>
      </c>
      <c r="AD191" s="191" t="s">
        <v>843</v>
      </c>
      <c r="AE191"/>
    </row>
    <row r="192" spans="1:31" ht="16">
      <c r="A192" s="140" t="s">
        <v>844</v>
      </c>
      <c r="B192" s="244">
        <v>175</v>
      </c>
      <c r="C192" s="141" t="s">
        <v>576</v>
      </c>
      <c r="D192" s="142" t="s">
        <v>823</v>
      </c>
      <c r="E192" s="142" t="s">
        <v>841</v>
      </c>
      <c r="F192" s="144" t="s">
        <v>137</v>
      </c>
      <c r="G192" s="147" t="s">
        <v>81</v>
      </c>
      <c r="H192" s="145" t="s">
        <v>83</v>
      </c>
      <c r="I192" s="144" t="s">
        <v>138</v>
      </c>
      <c r="J192" s="142" t="s">
        <v>151</v>
      </c>
      <c r="K192" s="141" t="s">
        <v>845</v>
      </c>
      <c r="L192" s="142"/>
      <c r="M192" s="148"/>
      <c r="N192" s="167"/>
      <c r="O192" s="166" t="s">
        <v>171</v>
      </c>
      <c r="P192" s="150" t="s">
        <v>790</v>
      </c>
      <c r="Q192" s="151"/>
      <c r="R192" s="247"/>
      <c r="S192" s="126" t="str">
        <f>IF(R192="", "", IFERROR(VLOOKUP(R192, 'Config Option - UW'!$A$38:$B$42, 2, FALSE), "") + W192 + Y192 + AA192)</f>
        <v/>
      </c>
      <c r="T192" s="128" t="str">
        <f>IFERROR(VLOOKUP(R192, 'Config Option - UW'!$A$38:$D$42, 3, FALSE), "")</f>
        <v/>
      </c>
      <c r="U192" s="124" t="str">
        <f>IFERROR(VLOOKUP(R192, 'Config Option - UW'!$A$38:$D$42, 4, FALSE), "")</f>
        <v/>
      </c>
      <c r="V192" s="233"/>
      <c r="W192" s="241">
        <f>IFERROR(VALUE(VLOOKUP(V192, 'Config Option - UW'!$B$5:$F$34, 5, FALSE)), 0)</f>
        <v>0</v>
      </c>
      <c r="X192" s="233"/>
      <c r="Y192" s="241">
        <f>IFERROR(VALUE(VLOOKUP(X192, 'Config Option - UW'!$B$5:$F$34, 5, FALSE)), 0)</f>
        <v>0</v>
      </c>
      <c r="Z192" s="233"/>
      <c r="AA192" s="242">
        <f>IFERROR(VALUE(VLOOKUP(Z192, 'Config Option - UW'!$B$5:$F$34, 5, FALSE)), 0)</f>
        <v>0</v>
      </c>
      <c r="AB192" s="238"/>
      <c r="AC192" s="242">
        <f>IFERROR(VALUE(VLOOKUP(AB192, 'Config Option - UW'!$B$5:$F$34, 5, FALSE)), 0)</f>
        <v>0</v>
      </c>
      <c r="AD192" s="191" t="s">
        <v>843</v>
      </c>
      <c r="AE192"/>
    </row>
    <row r="193" spans="1:31" ht="17">
      <c r="A193" s="140" t="s">
        <v>846</v>
      </c>
      <c r="B193" s="244">
        <v>176</v>
      </c>
      <c r="C193" s="141" t="s">
        <v>576</v>
      </c>
      <c r="D193" s="142" t="s">
        <v>823</v>
      </c>
      <c r="E193" s="143" t="s">
        <v>847</v>
      </c>
      <c r="F193" s="144" t="s">
        <v>137</v>
      </c>
      <c r="G193" s="147" t="s">
        <v>81</v>
      </c>
      <c r="H193" s="145" t="s">
        <v>83</v>
      </c>
      <c r="I193" s="144" t="s">
        <v>138</v>
      </c>
      <c r="J193" s="142" t="s">
        <v>151</v>
      </c>
      <c r="K193" s="141" t="s">
        <v>848</v>
      </c>
      <c r="L193" s="142"/>
      <c r="M193" s="148"/>
      <c r="N193" s="167"/>
      <c r="O193" s="166" t="s">
        <v>171</v>
      </c>
      <c r="P193" s="150" t="s">
        <v>790</v>
      </c>
      <c r="Q193" s="151"/>
      <c r="R193" s="247"/>
      <c r="S193" s="126" t="str">
        <f>IF(R193="", "", IFERROR(VLOOKUP(R193, 'Config Option - UW'!$A$38:$B$42, 2, FALSE), "") + W193 + Y193 + AA193)</f>
        <v/>
      </c>
      <c r="T193" s="128" t="str">
        <f>IFERROR(VLOOKUP(R193, 'Config Option - UW'!$A$38:$D$42, 3, FALSE), "")</f>
        <v/>
      </c>
      <c r="U193" s="124" t="str">
        <f>IFERROR(VLOOKUP(R193, 'Config Option - UW'!$A$38:$D$42, 4, FALSE), "")</f>
        <v/>
      </c>
      <c r="V193" s="233"/>
      <c r="W193" s="241">
        <f>IFERROR(VALUE(VLOOKUP(V193, 'Config Option - UW'!$B$5:$F$34, 5, FALSE)), 0)</f>
        <v>0</v>
      </c>
      <c r="X193" s="233"/>
      <c r="Y193" s="241">
        <f>IFERROR(VALUE(VLOOKUP(X193, 'Config Option - UW'!$B$5:$F$34, 5, FALSE)), 0)</f>
        <v>0</v>
      </c>
      <c r="Z193" s="233"/>
      <c r="AA193" s="242">
        <f>IFERROR(VALUE(VLOOKUP(Z193, 'Config Option - UW'!$B$5:$F$34, 5, FALSE)), 0)</f>
        <v>0</v>
      </c>
      <c r="AB193" s="238"/>
      <c r="AC193" s="242">
        <f>IFERROR(VALUE(VLOOKUP(AB193, 'Config Option - UW'!$B$5:$F$34, 5, FALSE)), 0)</f>
        <v>0</v>
      </c>
      <c r="AD193" s="191"/>
      <c r="AE193"/>
    </row>
    <row r="194" spans="1:31" ht="16">
      <c r="A194" s="140" t="s">
        <v>849</v>
      </c>
      <c r="B194" s="244">
        <v>177</v>
      </c>
      <c r="C194" s="141" t="s">
        <v>576</v>
      </c>
      <c r="D194" s="142" t="s">
        <v>823</v>
      </c>
      <c r="E194" s="142" t="s">
        <v>850</v>
      </c>
      <c r="F194" s="144" t="s">
        <v>137</v>
      </c>
      <c r="G194" s="147" t="s">
        <v>81</v>
      </c>
      <c r="H194" s="145" t="s">
        <v>83</v>
      </c>
      <c r="I194" s="144" t="s">
        <v>138</v>
      </c>
      <c r="J194" s="142" t="s">
        <v>151</v>
      </c>
      <c r="K194" s="141" t="s">
        <v>851</v>
      </c>
      <c r="L194" s="142"/>
      <c r="M194" s="148"/>
      <c r="N194" s="167"/>
      <c r="O194" s="149" t="s">
        <v>141</v>
      </c>
      <c r="P194" s="150" t="s">
        <v>790</v>
      </c>
      <c r="Q194" s="151"/>
      <c r="R194" s="247" t="s">
        <v>25</v>
      </c>
      <c r="S194" s="126">
        <f>IF(R194="", "", IFERROR(VLOOKUP(R194, 'Config Option - UW'!$A$38:$B$42, 2, FALSE), "") + W194 + Y194 + AA194)</f>
        <v>70</v>
      </c>
      <c r="T194" s="128">
        <f>IFERROR(VLOOKUP(R194, 'Config Option - UW'!$A$38:$D$42, 3, FALSE), "")</f>
        <v>1.8749999999999999E-2</v>
      </c>
      <c r="U194" s="124">
        <f>IFERROR(VLOOKUP(R194, 'Config Option - UW'!$A$38:$D$42, 4, FALSE), "")</f>
        <v>0</v>
      </c>
      <c r="V194" s="233"/>
      <c r="W194" s="241">
        <f>IFERROR(VALUE(VLOOKUP(V194, 'Config Option - UW'!$B$5:$F$34, 5, FALSE)), 0)</f>
        <v>0</v>
      </c>
      <c r="X194" s="233"/>
      <c r="Y194" s="241">
        <f>IFERROR(VALUE(VLOOKUP(X194, 'Config Option - UW'!$B$5:$F$34, 5, FALSE)), 0)</f>
        <v>0</v>
      </c>
      <c r="Z194" s="233"/>
      <c r="AA194" s="242">
        <f>IFERROR(VALUE(VLOOKUP(Z194, 'Config Option - UW'!$B$5:$F$34, 5, FALSE)), 0)</f>
        <v>0</v>
      </c>
      <c r="AB194" s="238"/>
      <c r="AC194" s="242">
        <f>IFERROR(VALUE(VLOOKUP(AB194, 'Config Option - UW'!$B$5:$F$34, 5, FALSE)), 0)</f>
        <v>0</v>
      </c>
      <c r="AD194" s="191"/>
      <c r="AE194"/>
    </row>
    <row r="195" spans="1:31" ht="17">
      <c r="A195" s="140" t="s">
        <v>852</v>
      </c>
      <c r="B195" s="244">
        <v>178</v>
      </c>
      <c r="C195" s="141" t="s">
        <v>188</v>
      </c>
      <c r="D195" s="142" t="s">
        <v>823</v>
      </c>
      <c r="E195" s="143" t="s">
        <v>853</v>
      </c>
      <c r="F195" s="144" t="s">
        <v>137</v>
      </c>
      <c r="G195" s="147" t="s">
        <v>81</v>
      </c>
      <c r="H195" s="145" t="s">
        <v>83</v>
      </c>
      <c r="I195" s="144" t="s">
        <v>138</v>
      </c>
      <c r="J195" s="142" t="s">
        <v>146</v>
      </c>
      <c r="K195" s="141" t="s">
        <v>854</v>
      </c>
      <c r="L195" s="147"/>
      <c r="M195" s="168"/>
      <c r="N195" s="167"/>
      <c r="O195" s="149" t="s">
        <v>141</v>
      </c>
      <c r="P195" s="150" t="s">
        <v>790</v>
      </c>
      <c r="Q195" s="151"/>
      <c r="R195" s="247" t="s">
        <v>21</v>
      </c>
      <c r="S195" s="126">
        <f>IF(R195="", "", IFERROR(VLOOKUP(R195, 'Config Option - UW'!$A$38:$B$42, 2, FALSE), "") + W195 + Y195 + AA195)</f>
        <v>32</v>
      </c>
      <c r="T195" s="128">
        <f>IFERROR(VLOOKUP(R195, 'Config Option - UW'!$A$38:$D$42, 3, FALSE), "")</f>
        <v>1.8749999999999999E-2</v>
      </c>
      <c r="U195" s="124">
        <f>IFERROR(VLOOKUP(R195, 'Config Option - UW'!$A$38:$D$42, 4, FALSE), "")</f>
        <v>0</v>
      </c>
      <c r="V195" s="233"/>
      <c r="W195" s="241">
        <f>IFERROR(VALUE(VLOOKUP(V195, 'Config Option - UW'!$B$5:$F$34, 5, FALSE)), 0)</f>
        <v>0</v>
      </c>
      <c r="X195" s="233"/>
      <c r="Y195" s="241">
        <f>IFERROR(VALUE(VLOOKUP(X195, 'Config Option - UW'!$B$5:$F$34, 5, FALSE)), 0)</f>
        <v>0</v>
      </c>
      <c r="Z195" s="233"/>
      <c r="AA195" s="242">
        <f>IFERROR(VALUE(VLOOKUP(Z195, 'Config Option - UW'!$B$5:$F$34, 5, FALSE)), 0)</f>
        <v>0</v>
      </c>
      <c r="AB195" s="238"/>
      <c r="AC195" s="242">
        <f>IFERROR(VALUE(VLOOKUP(AB195, 'Config Option - UW'!$B$5:$F$34, 5, FALSE)), 0)</f>
        <v>0</v>
      </c>
      <c r="AD195" s="191"/>
      <c r="AE195"/>
    </row>
    <row r="196" spans="1:31" ht="16">
      <c r="A196" s="142"/>
      <c r="B196" s="244">
        <v>179</v>
      </c>
      <c r="C196" s="141" t="s">
        <v>822</v>
      </c>
      <c r="D196" s="142" t="s">
        <v>823</v>
      </c>
      <c r="E196" s="142" t="s">
        <v>855</v>
      </c>
      <c r="F196" s="144" t="s">
        <v>137</v>
      </c>
      <c r="G196" s="147" t="s">
        <v>81</v>
      </c>
      <c r="H196" s="145" t="s">
        <v>83</v>
      </c>
      <c r="I196" s="144" t="s">
        <v>138</v>
      </c>
      <c r="J196" s="142" t="s">
        <v>151</v>
      </c>
      <c r="K196" s="141" t="s">
        <v>856</v>
      </c>
      <c r="L196" s="189"/>
      <c r="M196" s="189"/>
      <c r="N196" s="189"/>
      <c r="O196" s="149" t="s">
        <v>141</v>
      </c>
      <c r="P196" s="150" t="s">
        <v>157</v>
      </c>
      <c r="Q196" s="151"/>
      <c r="R196" s="247" t="s">
        <v>25</v>
      </c>
      <c r="S196" s="126">
        <f>IF(R196="", "", IFERROR(VLOOKUP(R196, 'Config Option - UW'!$A$38:$B$42, 2, FALSE), "") + W196 + Y196 + AA196)</f>
        <v>70</v>
      </c>
      <c r="T196" s="128">
        <f>IFERROR(VLOOKUP(R196, 'Config Option - UW'!$A$38:$D$42, 3, FALSE), "")</f>
        <v>1.8749999999999999E-2</v>
      </c>
      <c r="U196" s="124">
        <f>IFERROR(VLOOKUP(R196, 'Config Option - UW'!$A$38:$D$42, 4, FALSE), "")</f>
        <v>0</v>
      </c>
      <c r="V196" s="233"/>
      <c r="W196" s="241">
        <f>IFERROR(VALUE(VLOOKUP(V196, 'Config Option - UW'!$B$5:$F$34, 5, FALSE)), 0)</f>
        <v>0</v>
      </c>
      <c r="X196" s="233"/>
      <c r="Y196" s="241">
        <f>IFERROR(VALUE(VLOOKUP(X196, 'Config Option - UW'!$B$5:$F$34, 5, FALSE)), 0)</f>
        <v>0</v>
      </c>
      <c r="Z196" s="233"/>
      <c r="AA196" s="242">
        <f>IFERROR(VALUE(VLOOKUP(Z196, 'Config Option - UW'!$B$5:$F$34, 5, FALSE)), 0)</f>
        <v>0</v>
      </c>
      <c r="AB196" s="238"/>
      <c r="AC196" s="242">
        <f>IFERROR(VALUE(VLOOKUP(AB196, 'Config Option - UW'!$B$5:$F$34, 5, FALSE)), 0)</f>
        <v>0</v>
      </c>
      <c r="AD196" s="191"/>
      <c r="AE196"/>
    </row>
    <row r="197" spans="1:31" ht="16">
      <c r="A197" s="142"/>
      <c r="B197" s="244">
        <v>180</v>
      </c>
      <c r="C197" s="141" t="s">
        <v>801</v>
      </c>
      <c r="D197" s="142" t="s">
        <v>823</v>
      </c>
      <c r="E197" s="142" t="s">
        <v>857</v>
      </c>
      <c r="F197" s="144" t="s">
        <v>137</v>
      </c>
      <c r="G197" s="147" t="s">
        <v>81</v>
      </c>
      <c r="H197" s="145" t="s">
        <v>83</v>
      </c>
      <c r="I197" s="144" t="s">
        <v>138</v>
      </c>
      <c r="J197" s="142" t="s">
        <v>151</v>
      </c>
      <c r="K197" s="141" t="s">
        <v>858</v>
      </c>
      <c r="L197" s="189"/>
      <c r="M197" s="189"/>
      <c r="N197" s="189"/>
      <c r="O197" s="149" t="s">
        <v>141</v>
      </c>
      <c r="P197" s="150" t="s">
        <v>157</v>
      </c>
      <c r="Q197" s="151"/>
      <c r="R197" s="247" t="s">
        <v>25</v>
      </c>
      <c r="S197" s="126">
        <f>IF(R197="", "", IFERROR(VLOOKUP(R197, 'Config Option - UW'!$A$38:$B$42, 2, FALSE), "") + W197 + Y197 + AA197)</f>
        <v>70</v>
      </c>
      <c r="T197" s="128">
        <f>IFERROR(VLOOKUP(R197, 'Config Option - UW'!$A$38:$D$42, 3, FALSE), "")</f>
        <v>1.8749999999999999E-2</v>
      </c>
      <c r="U197" s="124">
        <f>IFERROR(VLOOKUP(R197, 'Config Option - UW'!$A$38:$D$42, 4, FALSE), "")</f>
        <v>0</v>
      </c>
      <c r="V197" s="233"/>
      <c r="W197" s="241">
        <f>IFERROR(VALUE(VLOOKUP(V197, 'Config Option - UW'!$B$5:$F$34, 5, FALSE)), 0)</f>
        <v>0</v>
      </c>
      <c r="X197" s="233"/>
      <c r="Y197" s="241">
        <f>IFERROR(VALUE(VLOOKUP(X197, 'Config Option - UW'!$B$5:$F$34, 5, FALSE)), 0)</f>
        <v>0</v>
      </c>
      <c r="Z197" s="233"/>
      <c r="AA197" s="242">
        <f>IFERROR(VALUE(VLOOKUP(Z197, 'Config Option - UW'!$B$5:$F$34, 5, FALSE)), 0)</f>
        <v>0</v>
      </c>
      <c r="AB197" s="238"/>
      <c r="AC197" s="242">
        <f>IFERROR(VALUE(VLOOKUP(AB197, 'Config Option - UW'!$B$5:$F$34, 5, FALSE)), 0)</f>
        <v>0</v>
      </c>
      <c r="AD197" s="191"/>
      <c r="AE197"/>
    </row>
    <row r="198" spans="1:31" ht="17">
      <c r="A198" s="142"/>
      <c r="B198" s="244">
        <v>181</v>
      </c>
      <c r="C198" s="141" t="s">
        <v>822</v>
      </c>
      <c r="D198" s="142" t="s">
        <v>823</v>
      </c>
      <c r="E198" s="143" t="s">
        <v>859</v>
      </c>
      <c r="F198" s="144" t="s">
        <v>137</v>
      </c>
      <c r="G198" s="147" t="s">
        <v>81</v>
      </c>
      <c r="H198" s="145" t="s">
        <v>83</v>
      </c>
      <c r="I198" s="144" t="s">
        <v>138</v>
      </c>
      <c r="J198" s="142" t="s">
        <v>146</v>
      </c>
      <c r="K198" s="141" t="s">
        <v>860</v>
      </c>
      <c r="L198" s="147"/>
      <c r="M198" s="168"/>
      <c r="N198" s="191"/>
      <c r="O198" s="149" t="s">
        <v>141</v>
      </c>
      <c r="P198" s="150" t="s">
        <v>157</v>
      </c>
      <c r="Q198" s="151"/>
      <c r="R198" s="247" t="s">
        <v>21</v>
      </c>
      <c r="S198" s="126">
        <f>IF(R198="", "", IFERROR(VLOOKUP(R198, 'Config Option - UW'!$A$38:$B$42, 2, FALSE), "") + W198 + Y198 + AA198)</f>
        <v>34.4255</v>
      </c>
      <c r="T198" s="128">
        <f>IFERROR(VLOOKUP(R198, 'Config Option - UW'!$A$38:$D$42, 3, FALSE), "")</f>
        <v>1.8749999999999999E-2</v>
      </c>
      <c r="U198" s="124">
        <f>IFERROR(VLOOKUP(R198, 'Config Option - UW'!$A$38:$D$42, 4, FALSE), "")</f>
        <v>0</v>
      </c>
      <c r="V198" s="233" t="s">
        <v>153</v>
      </c>
      <c r="W198" s="241">
        <f>IFERROR(VALUE(VLOOKUP(V198, 'Config Option - UW'!$B$5:$F$34, 5, FALSE)), 0)</f>
        <v>2.4255</v>
      </c>
      <c r="X198" s="236"/>
      <c r="Y198" s="241">
        <f>IFERROR(VALUE(VLOOKUP(X198, 'Config Option - UW'!$B$5:$F$34, 5, FALSE)), 0)</f>
        <v>0</v>
      </c>
      <c r="Z198" s="233"/>
      <c r="AA198" s="242">
        <f>IFERROR(VALUE(VLOOKUP(Z198, 'Config Option - UW'!$B$5:$F$34, 5, FALSE)), 0)</f>
        <v>0</v>
      </c>
      <c r="AB198" s="233"/>
      <c r="AC198" s="242">
        <f>IFERROR(VALUE(VLOOKUP(AB198, 'Config Option - UW'!$B$5:$F$34, 5, FALSE)), 0)</f>
        <v>0</v>
      </c>
      <c r="AD198" s="191"/>
      <c r="AE198"/>
    </row>
    <row r="199" spans="1:31" ht="17">
      <c r="A199" s="142"/>
      <c r="B199" s="244">
        <v>182</v>
      </c>
      <c r="C199" s="141" t="s">
        <v>822</v>
      </c>
      <c r="D199" s="142" t="s">
        <v>823</v>
      </c>
      <c r="E199" s="143" t="s">
        <v>861</v>
      </c>
      <c r="F199" s="144" t="s">
        <v>137</v>
      </c>
      <c r="G199" s="147" t="s">
        <v>81</v>
      </c>
      <c r="H199" s="145" t="s">
        <v>83</v>
      </c>
      <c r="I199" s="144" t="s">
        <v>138</v>
      </c>
      <c r="J199" s="142" t="s">
        <v>151</v>
      </c>
      <c r="K199" s="141" t="s">
        <v>862</v>
      </c>
      <c r="L199" s="189"/>
      <c r="M199" s="189"/>
      <c r="N199" s="189"/>
      <c r="O199" s="149" t="s">
        <v>141</v>
      </c>
      <c r="P199" s="150" t="s">
        <v>157</v>
      </c>
      <c r="Q199" s="151"/>
      <c r="R199" s="247" t="s">
        <v>25</v>
      </c>
      <c r="S199" s="126">
        <f>IF(R199="", "", IFERROR(VLOOKUP(R199, 'Config Option - UW'!$A$38:$B$42, 2, FALSE), "") + W199 + Y199 + AA199)</f>
        <v>70</v>
      </c>
      <c r="T199" s="128">
        <f>IFERROR(VLOOKUP(R199, 'Config Option - UW'!$A$38:$D$42, 3, FALSE), "")</f>
        <v>1.8749999999999999E-2</v>
      </c>
      <c r="U199" s="124">
        <f>IFERROR(VLOOKUP(R199, 'Config Option - UW'!$A$38:$D$42, 4, FALSE), "")</f>
        <v>0</v>
      </c>
      <c r="V199" s="233"/>
      <c r="W199" s="241">
        <f>IFERROR(VALUE(VLOOKUP(V199, 'Config Option - UW'!$B$5:$F$34, 5, FALSE)), 0)</f>
        <v>0</v>
      </c>
      <c r="X199" s="233"/>
      <c r="Y199" s="241">
        <f>IFERROR(VALUE(VLOOKUP(X199, 'Config Option - UW'!$B$5:$F$34, 5, FALSE)), 0)</f>
        <v>0</v>
      </c>
      <c r="Z199" s="233"/>
      <c r="AA199" s="242">
        <f>IFERROR(VALUE(VLOOKUP(Z199, 'Config Option - UW'!$B$5:$F$34, 5, FALSE)), 0)</f>
        <v>0</v>
      </c>
      <c r="AB199" s="238"/>
      <c r="AC199" s="242">
        <f>IFERROR(VALUE(VLOOKUP(AB199, 'Config Option - UW'!$B$5:$F$34, 5, FALSE)), 0)</f>
        <v>0</v>
      </c>
      <c r="AD199" s="191"/>
      <c r="AE199"/>
    </row>
    <row r="200" spans="1:31" ht="16">
      <c r="A200" s="142"/>
      <c r="B200" s="244">
        <v>183</v>
      </c>
      <c r="C200" s="141" t="s">
        <v>863</v>
      </c>
      <c r="D200" s="142" t="s">
        <v>823</v>
      </c>
      <c r="E200" s="142" t="s">
        <v>864</v>
      </c>
      <c r="F200" s="144" t="s">
        <v>137</v>
      </c>
      <c r="G200" s="147" t="s">
        <v>81</v>
      </c>
      <c r="H200" s="145" t="s">
        <v>83</v>
      </c>
      <c r="I200" s="144" t="s">
        <v>138</v>
      </c>
      <c r="J200" s="142" t="s">
        <v>151</v>
      </c>
      <c r="K200" s="141" t="s">
        <v>865</v>
      </c>
      <c r="L200" s="147"/>
      <c r="M200" s="168"/>
      <c r="N200" s="167"/>
      <c r="O200" s="149" t="s">
        <v>141</v>
      </c>
      <c r="P200" s="150" t="s">
        <v>157</v>
      </c>
      <c r="Q200" s="151"/>
      <c r="R200" s="247" t="s">
        <v>25</v>
      </c>
      <c r="S200" s="126">
        <f>IF(R200="", "", IFERROR(VLOOKUP(R200, 'Config Option - UW'!$A$38:$B$42, 2, FALSE), "") + W200 + Y200 + AA200)</f>
        <v>70</v>
      </c>
      <c r="T200" s="128">
        <f>IFERROR(VLOOKUP(R200, 'Config Option - UW'!$A$38:$D$42, 3, FALSE), "")</f>
        <v>1.8749999999999999E-2</v>
      </c>
      <c r="U200" s="124">
        <f>IFERROR(VLOOKUP(R200, 'Config Option - UW'!$A$38:$D$42, 4, FALSE), "")</f>
        <v>0</v>
      </c>
      <c r="V200" s="233"/>
      <c r="W200" s="241">
        <f>IFERROR(VALUE(VLOOKUP(V200, 'Config Option - UW'!$B$5:$F$34, 5, FALSE)), 0)</f>
        <v>0</v>
      </c>
      <c r="X200" s="233"/>
      <c r="Y200" s="241">
        <f>IFERROR(VALUE(VLOOKUP(X200, 'Config Option - UW'!$B$5:$F$34, 5, FALSE)), 0)</f>
        <v>0</v>
      </c>
      <c r="Z200" s="233"/>
      <c r="AA200" s="242">
        <f>IFERROR(VALUE(VLOOKUP(Z200, 'Config Option - UW'!$B$5:$F$34, 5, FALSE)), 0)</f>
        <v>0</v>
      </c>
      <c r="AB200" s="238"/>
      <c r="AC200" s="242">
        <f>IFERROR(VALUE(VLOOKUP(AB200, 'Config Option - UW'!$B$5:$F$34, 5, FALSE)), 0)</f>
        <v>0</v>
      </c>
      <c r="AD200" s="191"/>
      <c r="AE200"/>
    </row>
    <row r="201" spans="1:31" ht="17">
      <c r="A201" s="142"/>
      <c r="B201" s="244">
        <v>184</v>
      </c>
      <c r="C201" s="141" t="s">
        <v>822</v>
      </c>
      <c r="D201" s="142" t="s">
        <v>823</v>
      </c>
      <c r="E201" s="143" t="s">
        <v>866</v>
      </c>
      <c r="F201" s="144" t="s">
        <v>137</v>
      </c>
      <c r="G201" s="147" t="s">
        <v>81</v>
      </c>
      <c r="H201" s="145" t="s">
        <v>83</v>
      </c>
      <c r="I201" s="144" t="s">
        <v>138</v>
      </c>
      <c r="J201" s="142" t="s">
        <v>184</v>
      </c>
      <c r="K201" s="141" t="s">
        <v>867</v>
      </c>
      <c r="L201" s="147"/>
      <c r="M201" s="168"/>
      <c r="N201" s="167"/>
      <c r="O201" s="149" t="s">
        <v>141</v>
      </c>
      <c r="P201" s="150" t="s">
        <v>157</v>
      </c>
      <c r="Q201" s="151"/>
      <c r="R201" s="247" t="s">
        <v>49</v>
      </c>
      <c r="S201" s="126">
        <f>IF(R201="", "", IFERROR(VLOOKUP(R201, 'Config Option - UW'!$A$38:$B$42, 2, FALSE), "") + W201 + Y201 + AA201)</f>
        <v>44.334000000000003</v>
      </c>
      <c r="T201" s="128">
        <f>IFERROR(VLOOKUP(R201, 'Config Option - UW'!$A$38:$D$42, 3, FALSE), "")</f>
        <v>1.8749999999999999E-2</v>
      </c>
      <c r="U201" s="124">
        <f>IFERROR(VLOOKUP(R201, 'Config Option - UW'!$A$38:$D$42, 4, FALSE), "")</f>
        <v>4.7600000000000003E-2</v>
      </c>
      <c r="V201" s="233" t="s">
        <v>166</v>
      </c>
      <c r="W201" s="241">
        <f>IFERROR(VALUE(VLOOKUP(V201, 'Config Option - UW'!$B$5:$F$34, 5, FALSE)), 0)</f>
        <v>3.0659999999999998</v>
      </c>
      <c r="X201" s="233" t="s">
        <v>201</v>
      </c>
      <c r="Y201" s="241">
        <f>IFERROR(VALUE(VLOOKUP(X201, 'Config Option - UW'!$B$5:$F$34, 5, FALSE)), 0)</f>
        <v>2.2680000000000002</v>
      </c>
      <c r="Z201" s="236"/>
      <c r="AA201" s="242">
        <f>IFERROR(VALUE(VLOOKUP(Z201, 'Config Option - UW'!$B$5:$F$34, 5, FALSE)), 0)</f>
        <v>0</v>
      </c>
      <c r="AB201" s="233"/>
      <c r="AC201" s="242">
        <f>IFERROR(VALUE(VLOOKUP(AB201, 'Config Option - UW'!$B$5:$F$34, 5, FALSE)), 0)</f>
        <v>0</v>
      </c>
      <c r="AD201" s="191"/>
      <c r="AE201"/>
    </row>
    <row r="202" spans="1:31" ht="17">
      <c r="A202" s="142"/>
      <c r="B202" s="244">
        <v>185</v>
      </c>
      <c r="C202" s="141" t="s">
        <v>822</v>
      </c>
      <c r="D202" s="142" t="s">
        <v>823</v>
      </c>
      <c r="E202" s="143" t="s">
        <v>868</v>
      </c>
      <c r="F202" s="144" t="s">
        <v>137</v>
      </c>
      <c r="G202" s="147" t="s">
        <v>81</v>
      </c>
      <c r="H202" s="145" t="s">
        <v>83</v>
      </c>
      <c r="I202" s="144" t="s">
        <v>138</v>
      </c>
      <c r="J202" s="142" t="s">
        <v>146</v>
      </c>
      <c r="K202" s="141" t="s">
        <v>869</v>
      </c>
      <c r="L202" s="147"/>
      <c r="M202" s="168"/>
      <c r="N202" s="167"/>
      <c r="O202" s="149" t="s">
        <v>141</v>
      </c>
      <c r="P202" s="150" t="s">
        <v>157</v>
      </c>
      <c r="Q202" s="151"/>
      <c r="R202" s="247" t="s">
        <v>21</v>
      </c>
      <c r="S202" s="126">
        <f>IF(R202="", "", IFERROR(VLOOKUP(R202, 'Config Option - UW'!$A$38:$B$42, 2, FALSE), "") + W202 + Y202 + AA202)</f>
        <v>34.4255</v>
      </c>
      <c r="T202" s="128">
        <f>IFERROR(VLOOKUP(R202, 'Config Option - UW'!$A$38:$D$42, 3, FALSE), "")</f>
        <v>1.8749999999999999E-2</v>
      </c>
      <c r="U202" s="124">
        <f>IFERROR(VLOOKUP(R202, 'Config Option - UW'!$A$38:$D$42, 4, FALSE), "")</f>
        <v>0</v>
      </c>
      <c r="V202" s="233" t="s">
        <v>153</v>
      </c>
      <c r="W202" s="241">
        <f>IFERROR(VALUE(VLOOKUP(V202, 'Config Option - UW'!$B$5:$F$34, 5, FALSE)), 0)</f>
        <v>2.4255</v>
      </c>
      <c r="X202" s="236"/>
      <c r="Y202" s="241">
        <f>IFERROR(VALUE(VLOOKUP(X202, 'Config Option - UW'!$B$5:$F$34, 5, FALSE)), 0)</f>
        <v>0</v>
      </c>
      <c r="Z202" s="233"/>
      <c r="AA202" s="242">
        <f>IFERROR(VALUE(VLOOKUP(Z202, 'Config Option - UW'!$B$5:$F$34, 5, FALSE)), 0)</f>
        <v>0</v>
      </c>
      <c r="AB202" s="233"/>
      <c r="AC202" s="242">
        <f>IFERROR(VALUE(VLOOKUP(AB202, 'Config Option - UW'!$B$5:$F$34, 5, FALSE)), 0)</f>
        <v>0</v>
      </c>
      <c r="AD202" s="191"/>
      <c r="AE202"/>
    </row>
    <row r="203" spans="1:31" ht="16">
      <c r="A203" s="142"/>
      <c r="B203" s="244">
        <v>186</v>
      </c>
      <c r="C203" s="141" t="s">
        <v>188</v>
      </c>
      <c r="D203" s="142" t="s">
        <v>823</v>
      </c>
      <c r="E203" s="142" t="s">
        <v>870</v>
      </c>
      <c r="F203" s="144" t="s">
        <v>137</v>
      </c>
      <c r="G203" s="147" t="s">
        <v>81</v>
      </c>
      <c r="H203" s="145" t="s">
        <v>83</v>
      </c>
      <c r="I203" s="144" t="s">
        <v>138</v>
      </c>
      <c r="J203" s="142" t="s">
        <v>146</v>
      </c>
      <c r="K203" s="141" t="s">
        <v>871</v>
      </c>
      <c r="L203" s="147"/>
      <c r="M203" s="168"/>
      <c r="N203" s="167"/>
      <c r="O203" s="149" t="s">
        <v>141</v>
      </c>
      <c r="P203" s="150" t="s">
        <v>157</v>
      </c>
      <c r="Q203" s="151"/>
      <c r="R203" s="247" t="s">
        <v>21</v>
      </c>
      <c r="S203" s="126">
        <f>IF(R203="", "", IFERROR(VLOOKUP(R203, 'Config Option - UW'!$A$38:$B$42, 2, FALSE), "") + W203 + Y203 + AA203)</f>
        <v>34.4255</v>
      </c>
      <c r="T203" s="128">
        <f>IFERROR(VLOOKUP(R203, 'Config Option - UW'!$A$38:$D$42, 3, FALSE), "")</f>
        <v>1.8749999999999999E-2</v>
      </c>
      <c r="U203" s="124">
        <f>IFERROR(VLOOKUP(R203, 'Config Option - UW'!$A$38:$D$42, 4, FALSE), "")</f>
        <v>0</v>
      </c>
      <c r="V203" s="233" t="s">
        <v>153</v>
      </c>
      <c r="W203" s="241">
        <f>IFERROR(VALUE(VLOOKUP(V203, 'Config Option - UW'!$B$5:$F$34, 5, FALSE)), 0)</f>
        <v>2.4255</v>
      </c>
      <c r="X203" s="236"/>
      <c r="Y203" s="241">
        <f>IFERROR(VALUE(VLOOKUP(X203, 'Config Option - UW'!$B$5:$F$34, 5, FALSE)), 0)</f>
        <v>0</v>
      </c>
      <c r="Z203" s="233"/>
      <c r="AA203" s="242">
        <f>IFERROR(VALUE(VLOOKUP(Z203, 'Config Option - UW'!$B$5:$F$34, 5, FALSE)), 0)</f>
        <v>0</v>
      </c>
      <c r="AB203" s="233"/>
      <c r="AC203" s="242">
        <f>IFERROR(VALUE(VLOOKUP(AB203, 'Config Option - UW'!$B$5:$F$34, 5, FALSE)), 0)</f>
        <v>0</v>
      </c>
      <c r="AD203" s="191"/>
      <c r="AE203"/>
    </row>
    <row r="204" spans="1:31" ht="16">
      <c r="A204" s="140" t="s">
        <v>872</v>
      </c>
      <c r="B204" s="244">
        <v>187</v>
      </c>
      <c r="C204" s="141" t="s">
        <v>395</v>
      </c>
      <c r="D204" s="142" t="s">
        <v>873</v>
      </c>
      <c r="E204" s="142" t="s">
        <v>874</v>
      </c>
      <c r="F204" s="144" t="s">
        <v>137</v>
      </c>
      <c r="G204" s="147" t="s">
        <v>81</v>
      </c>
      <c r="H204" s="145" t="s">
        <v>83</v>
      </c>
      <c r="I204" s="144" t="s">
        <v>138</v>
      </c>
      <c r="J204" s="142" t="s">
        <v>151</v>
      </c>
      <c r="K204" s="141" t="s">
        <v>875</v>
      </c>
      <c r="L204" s="147"/>
      <c r="M204" s="168"/>
      <c r="N204" s="167"/>
      <c r="O204" s="149" t="s">
        <v>141</v>
      </c>
      <c r="P204" s="150" t="s">
        <v>790</v>
      </c>
      <c r="Q204" s="151"/>
      <c r="R204" s="247" t="s">
        <v>25</v>
      </c>
      <c r="S204" s="126">
        <f>IF(R204="", "", IFERROR(VLOOKUP(R204, 'Config Option - UW'!$A$38:$B$42, 2, FALSE), "") + W204 + Y204 + AA204)</f>
        <v>84.241500000000002</v>
      </c>
      <c r="T204" s="128">
        <f>IFERROR(VLOOKUP(R204, 'Config Option - UW'!$A$38:$D$42, 3, FALSE), "")</f>
        <v>1.8749999999999999E-2</v>
      </c>
      <c r="U204" s="124">
        <f>IFERROR(VLOOKUP(R204, 'Config Option - UW'!$A$38:$D$42, 4, FALSE), "")</f>
        <v>0</v>
      </c>
      <c r="V204" s="233" t="s">
        <v>282</v>
      </c>
      <c r="W204" s="241">
        <f>IFERROR(VALUE(VLOOKUP(V204, 'Config Option - UW'!$B$5:$F$34, 5, FALSE)), 0)</f>
        <v>9.9015000000000004</v>
      </c>
      <c r="X204" s="233" t="s">
        <v>235</v>
      </c>
      <c r="Y204" s="241">
        <f>IFERROR(VALUE(VLOOKUP(X204, 'Config Option - UW'!$B$5:$F$34, 5, FALSE)), 0)</f>
        <v>4.34</v>
      </c>
      <c r="Z204" s="233"/>
      <c r="AA204" s="242">
        <f>IFERROR(VALUE(VLOOKUP(Z204, 'Config Option - UW'!$B$5:$F$34, 5, FALSE)), 0)</f>
        <v>0</v>
      </c>
      <c r="AB204" s="236"/>
      <c r="AC204" s="242">
        <f>IFERROR(VALUE(VLOOKUP(AB204, 'Config Option - UW'!$B$5:$F$34, 5, FALSE)), 0)</f>
        <v>0</v>
      </c>
      <c r="AD204" s="191" t="s">
        <v>876</v>
      </c>
      <c r="AE204"/>
    </row>
    <row r="205" spans="1:31" ht="16">
      <c r="A205" s="140" t="s">
        <v>877</v>
      </c>
      <c r="B205" s="244">
        <v>188</v>
      </c>
      <c r="C205" s="141" t="s">
        <v>395</v>
      </c>
      <c r="D205" s="142" t="s">
        <v>873</v>
      </c>
      <c r="E205" s="142" t="s">
        <v>874</v>
      </c>
      <c r="F205" s="144" t="s">
        <v>137</v>
      </c>
      <c r="G205" s="147" t="s">
        <v>81</v>
      </c>
      <c r="H205" s="145" t="s">
        <v>83</v>
      </c>
      <c r="I205" s="144" t="s">
        <v>138</v>
      </c>
      <c r="J205" s="142" t="s">
        <v>151</v>
      </c>
      <c r="K205" s="141" t="s">
        <v>878</v>
      </c>
      <c r="L205" s="147"/>
      <c r="M205" s="168"/>
      <c r="N205" s="167"/>
      <c r="O205" s="166" t="s">
        <v>171</v>
      </c>
      <c r="P205" s="150" t="s">
        <v>790</v>
      </c>
      <c r="Q205" s="151"/>
      <c r="R205" s="249"/>
      <c r="S205" s="126" t="str">
        <f>IF(R205="", "", IFERROR(VLOOKUP(R205, 'Config Option - UW'!$A$38:$B$42, 2, FALSE), "") + W205 + Y205 + AA205)</f>
        <v/>
      </c>
      <c r="T205" s="128" t="str">
        <f>IFERROR(VLOOKUP(AD205, 'Config Option - UW'!$A$38:$D$42, 3, FALSE), "")</f>
        <v/>
      </c>
      <c r="U205" s="124" t="str">
        <f>IFERROR(VLOOKUP(R205, 'Config Option - UW'!$A$38:$D$42, 4, FALSE), "")</f>
        <v/>
      </c>
      <c r="V205" s="233"/>
      <c r="W205" s="241">
        <f>IFERROR(VALUE(VLOOKUP(V205, 'Config Option - UW'!$B$5:$F$34, 5, FALSE)), 0)</f>
        <v>0</v>
      </c>
      <c r="X205" s="233"/>
      <c r="Y205" s="241">
        <f>IFERROR(VALUE(VLOOKUP(X205, 'Config Option - UW'!$B$5:$F$34, 5, FALSE)), 0)</f>
        <v>0</v>
      </c>
      <c r="Z205" s="233"/>
      <c r="AA205" s="242">
        <f>IFERROR(VALUE(VLOOKUP(Z205, 'Config Option - UW'!$B$5:$F$34, 5, FALSE)), 0)</f>
        <v>0</v>
      </c>
      <c r="AB205" s="238"/>
      <c r="AC205" s="242">
        <f>IFERROR(VALUE(VLOOKUP(AB205, 'Config Option - UW'!$B$5:$F$34, 5, FALSE)), 0)</f>
        <v>0</v>
      </c>
      <c r="AD205" s="150" t="s">
        <v>879</v>
      </c>
      <c r="AE205"/>
    </row>
    <row r="206" spans="1:31" ht="16">
      <c r="A206" s="140" t="s">
        <v>880</v>
      </c>
      <c r="B206" s="244">
        <v>189</v>
      </c>
      <c r="C206" s="141" t="s">
        <v>395</v>
      </c>
      <c r="D206" s="142" t="s">
        <v>873</v>
      </c>
      <c r="E206" s="142" t="s">
        <v>881</v>
      </c>
      <c r="F206" s="144" t="s">
        <v>137</v>
      </c>
      <c r="G206" s="147" t="s">
        <v>81</v>
      </c>
      <c r="H206" s="145" t="s">
        <v>83</v>
      </c>
      <c r="I206" s="144" t="s">
        <v>138</v>
      </c>
      <c r="J206" s="142" t="s">
        <v>151</v>
      </c>
      <c r="K206" s="141" t="s">
        <v>882</v>
      </c>
      <c r="L206" s="147"/>
      <c r="M206" s="168"/>
      <c r="N206" s="167"/>
      <c r="O206" s="149" t="s">
        <v>141</v>
      </c>
      <c r="P206" s="150" t="s">
        <v>790</v>
      </c>
      <c r="Q206" s="151"/>
      <c r="R206" s="247" t="s">
        <v>21</v>
      </c>
      <c r="S206" s="126">
        <f>IF(R206="", "", IFERROR(VLOOKUP(R206, 'Config Option - UW'!$A$38:$B$42, 2, FALSE), "") + W206 + Y206 + AA206)</f>
        <v>34.4255</v>
      </c>
      <c r="T206" s="128">
        <f>IFERROR(VLOOKUP(R206, 'Config Option - UW'!$A$38:$D$42, 3, FALSE), "")</f>
        <v>1.8749999999999999E-2</v>
      </c>
      <c r="U206" s="124">
        <f>IFERROR(VLOOKUP(R206, 'Config Option - UW'!$A$38:$D$42, 4, FALSE), "")</f>
        <v>0</v>
      </c>
      <c r="V206" s="233" t="s">
        <v>153</v>
      </c>
      <c r="W206" s="241">
        <f>IFERROR(VALUE(VLOOKUP(V206, 'Config Option - UW'!$B$5:$F$34, 5, FALSE)), 0)</f>
        <v>2.4255</v>
      </c>
      <c r="X206" s="236"/>
      <c r="Y206" s="241">
        <f>IFERROR(VALUE(VLOOKUP(X206, 'Config Option - UW'!$B$5:$F$34, 5, FALSE)), 0)</f>
        <v>0</v>
      </c>
      <c r="Z206" s="233"/>
      <c r="AA206" s="242">
        <f>IFERROR(VALUE(VLOOKUP(Z206, 'Config Option - UW'!$B$5:$F$34, 5, FALSE)), 0)</f>
        <v>0</v>
      </c>
      <c r="AB206" s="233"/>
      <c r="AC206" s="242">
        <f>IFERROR(VALUE(VLOOKUP(AB206, 'Config Option - UW'!$B$5:$F$34, 5, FALSE)), 0)</f>
        <v>0</v>
      </c>
      <c r="AD206" s="191"/>
      <c r="AE206"/>
    </row>
    <row r="207" spans="1:31" ht="17">
      <c r="A207" s="140" t="s">
        <v>883</v>
      </c>
      <c r="B207" s="244">
        <v>190</v>
      </c>
      <c r="C207" s="141" t="s">
        <v>395</v>
      </c>
      <c r="D207" s="142" t="s">
        <v>873</v>
      </c>
      <c r="E207" s="173" t="s">
        <v>884</v>
      </c>
      <c r="F207" s="144" t="s">
        <v>137</v>
      </c>
      <c r="G207" s="147" t="s">
        <v>81</v>
      </c>
      <c r="H207" s="145" t="s">
        <v>83</v>
      </c>
      <c r="I207" s="144" t="s">
        <v>138</v>
      </c>
      <c r="J207" s="142" t="s">
        <v>146</v>
      </c>
      <c r="K207" s="141" t="s">
        <v>885</v>
      </c>
      <c r="L207" s="147"/>
      <c r="M207" s="168"/>
      <c r="N207" s="167"/>
      <c r="O207" s="149" t="s">
        <v>141</v>
      </c>
      <c r="P207" s="150" t="s">
        <v>790</v>
      </c>
      <c r="Q207" s="151"/>
      <c r="R207" s="247" t="s">
        <v>21</v>
      </c>
      <c r="S207" s="126">
        <f>IF(R207="", "", IFERROR(VLOOKUP(R207, 'Config Option - UW'!$A$38:$B$42, 2, FALSE), "") + W207 + Y207 + AA207)</f>
        <v>32</v>
      </c>
      <c r="T207" s="128">
        <f>IFERROR(VLOOKUP(R207, 'Config Option - UW'!$A$38:$D$42, 3, FALSE), "")</f>
        <v>1.8749999999999999E-2</v>
      </c>
      <c r="U207" s="124">
        <f>IFERROR(VLOOKUP(R207, 'Config Option - UW'!$A$38:$D$42, 4, FALSE), "")</f>
        <v>0</v>
      </c>
      <c r="V207" s="233"/>
      <c r="W207" s="241">
        <f>IFERROR(VALUE(VLOOKUP(V207, 'Config Option - UW'!$B$5:$F$34, 5, FALSE)), 0)</f>
        <v>0</v>
      </c>
      <c r="X207" s="233"/>
      <c r="Y207" s="241">
        <f>IFERROR(VALUE(VLOOKUP(X207, 'Config Option - UW'!$B$5:$F$34, 5, FALSE)), 0)</f>
        <v>0</v>
      </c>
      <c r="Z207" s="233"/>
      <c r="AA207" s="242">
        <f>IFERROR(VALUE(VLOOKUP(Z207, 'Config Option - UW'!$B$5:$F$34, 5, FALSE)), 0)</f>
        <v>0</v>
      </c>
      <c r="AB207" s="238"/>
      <c r="AC207" s="242">
        <f>IFERROR(VALUE(VLOOKUP(AB207, 'Config Option - UW'!$B$5:$F$34, 5, FALSE)), 0)</f>
        <v>0</v>
      </c>
      <c r="AD207" s="191"/>
      <c r="AE207"/>
    </row>
    <row r="208" spans="1:31" ht="17">
      <c r="A208" s="140"/>
      <c r="B208" s="244">
        <v>191</v>
      </c>
      <c r="C208" s="141" t="s">
        <v>395</v>
      </c>
      <c r="D208" s="142" t="s">
        <v>873</v>
      </c>
      <c r="E208" s="181" t="s">
        <v>886</v>
      </c>
      <c r="F208" s="144" t="s">
        <v>137</v>
      </c>
      <c r="G208" s="147" t="s">
        <v>81</v>
      </c>
      <c r="H208" s="145" t="s">
        <v>83</v>
      </c>
      <c r="I208" s="144" t="s">
        <v>138</v>
      </c>
      <c r="J208" s="142" t="s">
        <v>151</v>
      </c>
      <c r="K208" s="141" t="s">
        <v>887</v>
      </c>
      <c r="L208" s="189"/>
      <c r="M208" s="189"/>
      <c r="N208" s="189"/>
      <c r="O208" s="149" t="s">
        <v>141</v>
      </c>
      <c r="P208" s="150" t="s">
        <v>157</v>
      </c>
      <c r="Q208" s="151"/>
      <c r="R208" s="247" t="s">
        <v>25</v>
      </c>
      <c r="S208" s="126">
        <f>IF(R208="", "", IFERROR(VLOOKUP(R208, 'Config Option - UW'!$A$38:$B$42, 2, FALSE), "") + W208 + Y208 + AA208)</f>
        <v>70</v>
      </c>
      <c r="T208" s="128">
        <f>IFERROR(VLOOKUP(R208, 'Config Option - UW'!$A$38:$D$42, 3, FALSE), "")</f>
        <v>1.8749999999999999E-2</v>
      </c>
      <c r="U208" s="124">
        <f>IFERROR(VLOOKUP(R208, 'Config Option - UW'!$A$38:$D$42, 4, FALSE), "")</f>
        <v>0</v>
      </c>
      <c r="V208" s="233"/>
      <c r="W208" s="241">
        <f>IFERROR(VALUE(VLOOKUP(V208, 'Config Option - UW'!$B$5:$F$34, 5, FALSE)), 0)</f>
        <v>0</v>
      </c>
      <c r="X208" s="233"/>
      <c r="Y208" s="241">
        <f>IFERROR(VALUE(VLOOKUP(X208, 'Config Option - UW'!$B$5:$F$34, 5, FALSE)), 0)</f>
        <v>0</v>
      </c>
      <c r="Z208" s="233"/>
      <c r="AA208" s="242">
        <f>IFERROR(VALUE(VLOOKUP(Z208, 'Config Option - UW'!$B$5:$F$34, 5, FALSE)), 0)</f>
        <v>0</v>
      </c>
      <c r="AB208" s="238"/>
      <c r="AC208" s="242">
        <f>IFERROR(VALUE(VLOOKUP(AB208, 'Config Option - UW'!$B$5:$F$34, 5, FALSE)), 0)</f>
        <v>0</v>
      </c>
      <c r="AD208" s="191"/>
      <c r="AE208"/>
    </row>
    <row r="209" spans="1:31" ht="17">
      <c r="A209" s="140"/>
      <c r="B209" s="244">
        <v>192</v>
      </c>
      <c r="C209" s="141" t="s">
        <v>888</v>
      </c>
      <c r="D209" s="142" t="s">
        <v>889</v>
      </c>
      <c r="E209" s="143" t="s">
        <v>890</v>
      </c>
      <c r="F209" s="144" t="s">
        <v>137</v>
      </c>
      <c r="G209" s="147" t="s">
        <v>81</v>
      </c>
      <c r="H209" s="145" t="s">
        <v>83</v>
      </c>
      <c r="I209" s="144" t="s">
        <v>138</v>
      </c>
      <c r="J209" s="142" t="s">
        <v>146</v>
      </c>
      <c r="K209" s="141" t="s">
        <v>891</v>
      </c>
      <c r="L209" s="189"/>
      <c r="M209" s="189"/>
      <c r="N209" s="191"/>
      <c r="O209" s="149" t="s">
        <v>141</v>
      </c>
      <c r="P209" s="150" t="s">
        <v>157</v>
      </c>
      <c r="Q209" s="151"/>
      <c r="R209" s="247" t="s">
        <v>21</v>
      </c>
      <c r="S209" s="126">
        <f>IF(R209="", "", IFERROR(VLOOKUP(R209, 'Config Option - UW'!$A$38:$B$42, 2, FALSE), "") + W209 + Y209 + AA209)</f>
        <v>34.4255</v>
      </c>
      <c r="T209" s="128">
        <f>IFERROR(VLOOKUP(R209, 'Config Option - UW'!$A$38:$D$42, 3, FALSE), "")</f>
        <v>1.8749999999999999E-2</v>
      </c>
      <c r="U209" s="124">
        <f>IFERROR(VLOOKUP(R209, 'Config Option - UW'!$A$38:$D$42, 4, FALSE), "")</f>
        <v>0</v>
      </c>
      <c r="V209" s="233" t="s">
        <v>153</v>
      </c>
      <c r="W209" s="241">
        <f>IFERROR(VALUE(VLOOKUP(V209, 'Config Option - UW'!$B$5:$F$34, 5, FALSE)), 0)</f>
        <v>2.4255</v>
      </c>
      <c r="X209" s="236"/>
      <c r="Y209" s="241">
        <f>IFERROR(VALUE(VLOOKUP(X209, 'Config Option - UW'!$B$5:$F$34, 5, FALSE)), 0)</f>
        <v>0</v>
      </c>
      <c r="Z209" s="233"/>
      <c r="AA209" s="242">
        <f>IFERROR(VALUE(VLOOKUP(Z209, 'Config Option - UW'!$B$5:$F$34, 5, FALSE)), 0)</f>
        <v>0</v>
      </c>
      <c r="AB209" s="233"/>
      <c r="AC209" s="242">
        <f>IFERROR(VALUE(VLOOKUP(AB209, 'Config Option - UW'!$B$5:$F$34, 5, FALSE)), 0)</f>
        <v>0</v>
      </c>
      <c r="AD209" s="191"/>
      <c r="AE209"/>
    </row>
    <row r="210" spans="1:31" ht="17">
      <c r="A210" s="140"/>
      <c r="B210" s="244">
        <v>193</v>
      </c>
      <c r="C210" s="141" t="s">
        <v>188</v>
      </c>
      <c r="D210" s="142" t="s">
        <v>889</v>
      </c>
      <c r="E210" s="143" t="s">
        <v>892</v>
      </c>
      <c r="F210" s="144" t="s">
        <v>137</v>
      </c>
      <c r="G210" s="147" t="s">
        <v>81</v>
      </c>
      <c r="H210" s="145" t="s">
        <v>83</v>
      </c>
      <c r="I210" s="144" t="s">
        <v>138</v>
      </c>
      <c r="J210" s="142" t="s">
        <v>146</v>
      </c>
      <c r="K210" s="141" t="s">
        <v>893</v>
      </c>
      <c r="L210" s="147"/>
      <c r="M210" s="168"/>
      <c r="N210" s="167"/>
      <c r="O210" s="149" t="s">
        <v>141</v>
      </c>
      <c r="P210" s="150" t="s">
        <v>157</v>
      </c>
      <c r="Q210" s="151"/>
      <c r="R210" s="247" t="s">
        <v>21</v>
      </c>
      <c r="S210" s="126">
        <f>IF(R210="", "", IFERROR(VLOOKUP(R210, 'Config Option - UW'!$A$38:$B$42, 2, FALSE), "") + W210 + Y210 + AA210)</f>
        <v>34.4255</v>
      </c>
      <c r="T210" s="128">
        <f>IFERROR(VLOOKUP(R210, 'Config Option - UW'!$A$38:$D$42, 3, FALSE), "")</f>
        <v>1.8749999999999999E-2</v>
      </c>
      <c r="U210" s="124">
        <f>IFERROR(VLOOKUP(R210, 'Config Option - UW'!$A$38:$D$42, 4, FALSE), "")</f>
        <v>0</v>
      </c>
      <c r="V210" s="233" t="s">
        <v>153</v>
      </c>
      <c r="W210" s="241">
        <f>IFERROR(VALUE(VLOOKUP(V210, 'Config Option - UW'!$B$5:$F$34, 5, FALSE)), 0)</f>
        <v>2.4255</v>
      </c>
      <c r="X210" s="236"/>
      <c r="Y210" s="241">
        <f>IFERROR(VALUE(VLOOKUP(X210, 'Config Option - UW'!$B$5:$F$34, 5, FALSE)), 0)</f>
        <v>0</v>
      </c>
      <c r="Z210" s="233"/>
      <c r="AA210" s="242">
        <f>IFERROR(VALUE(VLOOKUP(Z210, 'Config Option - UW'!$B$5:$F$34, 5, FALSE)), 0)</f>
        <v>0</v>
      </c>
      <c r="AB210" s="233"/>
      <c r="AC210" s="242">
        <f>IFERROR(VALUE(VLOOKUP(AB210, 'Config Option - UW'!$B$5:$F$34, 5, FALSE)), 0)</f>
        <v>0</v>
      </c>
      <c r="AD210" s="191"/>
      <c r="AE210"/>
    </row>
    <row r="211" spans="1:31" ht="17">
      <c r="A211" s="140"/>
      <c r="B211" s="244">
        <v>194</v>
      </c>
      <c r="C211" s="141" t="s">
        <v>888</v>
      </c>
      <c r="D211" s="142" t="s">
        <v>889</v>
      </c>
      <c r="E211" s="143" t="s">
        <v>894</v>
      </c>
      <c r="F211" s="144" t="s">
        <v>137</v>
      </c>
      <c r="G211" s="147" t="s">
        <v>81</v>
      </c>
      <c r="H211" s="145" t="s">
        <v>83</v>
      </c>
      <c r="I211" s="144" t="s">
        <v>138</v>
      </c>
      <c r="J211" s="142" t="s">
        <v>195</v>
      </c>
      <c r="K211" s="141" t="s">
        <v>895</v>
      </c>
      <c r="L211" s="189"/>
      <c r="M211" s="189"/>
      <c r="N211" s="189"/>
      <c r="O211" s="149" t="s">
        <v>141</v>
      </c>
      <c r="P211" s="150" t="s">
        <v>157</v>
      </c>
      <c r="Q211" s="151"/>
      <c r="R211" s="247" t="s">
        <v>64</v>
      </c>
      <c r="S211" s="126">
        <f>IF(R211="", "", IFERROR(VLOOKUP(R211, 'Config Option - UW'!$A$38:$B$42, 2, FALSE), "") + W211 + Y211 + AA211)</f>
        <v>89.65100000000001</v>
      </c>
      <c r="T211" s="128">
        <f>IFERROR(VLOOKUP(R211, 'Config Option - UW'!$A$38:$D$42, 3, FALSE), "")</f>
        <v>1.8749999999999999E-2</v>
      </c>
      <c r="U211" s="124">
        <f>IFERROR(VLOOKUP(R211, 'Config Option - UW'!$A$38:$D$42, 4, FALSE), "")</f>
        <v>4.7600000000000003E-2</v>
      </c>
      <c r="V211" s="233" t="s">
        <v>197</v>
      </c>
      <c r="W211" s="241">
        <f>IFERROR(VALUE(VLOOKUP(V211, 'Config Option - UW'!$B$5:$F$34, 5, FALSE)), 0)</f>
        <v>10.311</v>
      </c>
      <c r="X211" s="233" t="s">
        <v>235</v>
      </c>
      <c r="Y211" s="241">
        <f>IFERROR(VALUE(VLOOKUP(X211, 'Config Option - UW'!$B$5:$F$34, 5, FALSE)), 0)</f>
        <v>4.34</v>
      </c>
      <c r="Z211" s="233"/>
      <c r="AA211" s="242">
        <f>IFERROR(VALUE(VLOOKUP(Z211, 'Config Option - UW'!$B$5:$F$34, 5, FALSE)), 0)</f>
        <v>0</v>
      </c>
      <c r="AB211" s="233"/>
      <c r="AC211" s="242">
        <f>IFERROR(VALUE(VLOOKUP(AB211, 'Config Option - UW'!$B$5:$F$34, 5, FALSE)), 0)</f>
        <v>0</v>
      </c>
      <c r="AD211" s="191"/>
      <c r="AE211"/>
    </row>
    <row r="212" spans="1:31" ht="17">
      <c r="A212" s="140"/>
      <c r="B212" s="244">
        <v>195</v>
      </c>
      <c r="C212" s="141" t="s">
        <v>888</v>
      </c>
      <c r="D212" s="142" t="s">
        <v>896</v>
      </c>
      <c r="E212" s="143" t="s">
        <v>897</v>
      </c>
      <c r="F212" s="144" t="s">
        <v>898</v>
      </c>
      <c r="G212" s="147" t="s">
        <v>81</v>
      </c>
      <c r="H212" s="145" t="s">
        <v>83</v>
      </c>
      <c r="I212" s="144" t="s">
        <v>899</v>
      </c>
      <c r="J212" s="142" t="s">
        <v>195</v>
      </c>
      <c r="K212" s="141" t="s">
        <v>900</v>
      </c>
      <c r="L212" s="189"/>
      <c r="M212" s="189"/>
      <c r="N212" s="189"/>
      <c r="O212" s="149" t="s">
        <v>141</v>
      </c>
      <c r="P212" s="150" t="s">
        <v>157</v>
      </c>
      <c r="Q212" s="151"/>
      <c r="R212" s="247" t="s">
        <v>64</v>
      </c>
      <c r="S212" s="126">
        <f>IF(R212="", "", IFERROR(VLOOKUP(R212, 'Config Option - UW'!$A$38:$B$42, 2, FALSE), "") + W212 + Y212 + AA212)</f>
        <v>75</v>
      </c>
      <c r="T212" s="128">
        <f>IFERROR(VLOOKUP(R212, 'Config Option - UW'!$A$38:$D$42, 3, FALSE), "")</f>
        <v>1.8749999999999999E-2</v>
      </c>
      <c r="U212" s="124">
        <f>IFERROR(VLOOKUP(R212, 'Config Option - UW'!$A$38:$D$42, 4, FALSE), "")</f>
        <v>4.7600000000000003E-2</v>
      </c>
      <c r="V212" s="233"/>
      <c r="W212" s="241">
        <f>IFERROR(VALUE(VLOOKUP(V212, 'Config Option - UW'!$B$5:$F$34, 5, FALSE)), 0)</f>
        <v>0</v>
      </c>
      <c r="X212" s="233"/>
      <c r="Y212" s="241">
        <f>IFERROR(VALUE(VLOOKUP(X212, 'Config Option - UW'!$B$5:$F$34, 5, FALSE)), 0)</f>
        <v>0</v>
      </c>
      <c r="Z212" s="233"/>
      <c r="AA212" s="242">
        <f>IFERROR(VALUE(VLOOKUP(Z212, 'Config Option - UW'!$B$5:$F$34, 5, FALSE)), 0)</f>
        <v>0</v>
      </c>
      <c r="AB212" s="238"/>
      <c r="AC212" s="242">
        <f>IFERROR(VALUE(VLOOKUP(AB212, 'Config Option - UW'!$B$5:$F$34, 5, FALSE)), 0)</f>
        <v>0</v>
      </c>
      <c r="AD212" s="191"/>
      <c r="AE212"/>
    </row>
    <row r="213" spans="1:31" ht="17">
      <c r="A213" s="140"/>
      <c r="B213" s="244">
        <v>196</v>
      </c>
      <c r="C213" s="141" t="s">
        <v>888</v>
      </c>
      <c r="D213" s="142" t="s">
        <v>896</v>
      </c>
      <c r="E213" s="143" t="s">
        <v>901</v>
      </c>
      <c r="F213" s="144" t="s">
        <v>898</v>
      </c>
      <c r="G213" s="147" t="s">
        <v>81</v>
      </c>
      <c r="H213" s="145" t="s">
        <v>83</v>
      </c>
      <c r="I213" s="144" t="s">
        <v>899</v>
      </c>
      <c r="J213" s="142" t="s">
        <v>139</v>
      </c>
      <c r="K213" s="141" t="s">
        <v>902</v>
      </c>
      <c r="L213" s="189"/>
      <c r="M213" s="189"/>
      <c r="N213" s="189"/>
      <c r="O213" s="149" t="s">
        <v>141</v>
      </c>
      <c r="P213" s="150" t="s">
        <v>157</v>
      </c>
      <c r="Q213" s="151"/>
      <c r="R213" s="247" t="s">
        <v>53</v>
      </c>
      <c r="S213" s="126">
        <f>IF(R213="", "", IFERROR(VLOOKUP(R213, 'Config Option - UW'!$A$38:$B$42, 2, FALSE), "") + W213 + Y213 + AA213)</f>
        <v>65</v>
      </c>
      <c r="T213" s="128">
        <f>IFERROR(VLOOKUP(R213, 'Config Option - UW'!$A$38:$D$42, 3, FALSE), "")</f>
        <v>1.8749999999999999E-2</v>
      </c>
      <c r="U213" s="124">
        <f>IFERROR(VLOOKUP(R213, 'Config Option - UW'!$A$38:$D$42, 4, FALSE), "")</f>
        <v>4.7600000000000003E-2</v>
      </c>
      <c r="V213" s="233"/>
      <c r="W213" s="241">
        <f>IFERROR(VALUE(VLOOKUP(V213, 'Config Option - UW'!$B$5:$F$34, 5, FALSE)), 0)</f>
        <v>0</v>
      </c>
      <c r="X213" s="233"/>
      <c r="Y213" s="241">
        <f>IFERROR(VALUE(VLOOKUP(X213, 'Config Option - UW'!$B$5:$F$34, 5, FALSE)), 0)</f>
        <v>0</v>
      </c>
      <c r="Z213" s="233"/>
      <c r="AA213" s="242">
        <f>IFERROR(VALUE(VLOOKUP(Z213, 'Config Option - UW'!$B$5:$F$34, 5, FALSE)), 0)</f>
        <v>0</v>
      </c>
      <c r="AB213" s="238"/>
      <c r="AC213" s="242">
        <f>IFERROR(VALUE(VLOOKUP(AB213, 'Config Option - UW'!$B$5:$F$34, 5, FALSE)), 0)</f>
        <v>0</v>
      </c>
      <c r="AD213" s="191"/>
      <c r="AE213"/>
    </row>
    <row r="214" spans="1:31" ht="17">
      <c r="A214" s="140" t="s">
        <v>903</v>
      </c>
      <c r="B214" s="244">
        <v>197</v>
      </c>
      <c r="C214" s="141" t="s">
        <v>904</v>
      </c>
      <c r="D214" s="142" t="s">
        <v>905</v>
      </c>
      <c r="E214" s="143" t="s">
        <v>906</v>
      </c>
      <c r="F214" s="144" t="s">
        <v>137</v>
      </c>
      <c r="G214" s="147" t="s">
        <v>81</v>
      </c>
      <c r="H214" s="145" t="s">
        <v>83</v>
      </c>
      <c r="I214" s="144" t="s">
        <v>138</v>
      </c>
      <c r="J214" s="142" t="s">
        <v>280</v>
      </c>
      <c r="K214" s="141" t="s">
        <v>907</v>
      </c>
      <c r="L214" s="147"/>
      <c r="M214" s="168"/>
      <c r="N214" s="167"/>
      <c r="O214" s="149" t="s">
        <v>141</v>
      </c>
      <c r="P214" s="150" t="s">
        <v>790</v>
      </c>
      <c r="Q214" s="151"/>
      <c r="R214" s="247" t="s">
        <v>25</v>
      </c>
      <c r="S214" s="126">
        <f>IF(R214="", "", IFERROR(VLOOKUP(R214, 'Config Option - UW'!$A$38:$B$42, 2, FALSE), "") + W214 + Y214 + AA214)</f>
        <v>84.241500000000002</v>
      </c>
      <c r="T214" s="128">
        <f>IFERROR(VLOOKUP(R214, 'Config Option - UW'!$A$38:$D$42, 3, FALSE), "")</f>
        <v>1.8749999999999999E-2</v>
      </c>
      <c r="U214" s="124">
        <f>IFERROR(VLOOKUP(R214, 'Config Option - UW'!$A$38:$D$42, 4, FALSE), "")</f>
        <v>0</v>
      </c>
      <c r="V214" s="233" t="s">
        <v>282</v>
      </c>
      <c r="W214" s="241">
        <f>IFERROR(VALUE(VLOOKUP(V214, 'Config Option - UW'!$B$5:$F$34, 5, FALSE)), 0)</f>
        <v>9.9015000000000004</v>
      </c>
      <c r="X214" s="233" t="s">
        <v>235</v>
      </c>
      <c r="Y214" s="241">
        <f>IFERROR(VALUE(VLOOKUP(X214, 'Config Option - UW'!$B$5:$F$34, 5, FALSE)), 0)</f>
        <v>4.34</v>
      </c>
      <c r="Z214" s="233"/>
      <c r="AA214" s="242">
        <f>IFERROR(VALUE(VLOOKUP(Z214, 'Config Option - UW'!$B$5:$F$34, 5, FALSE)), 0)</f>
        <v>0</v>
      </c>
      <c r="AB214" s="233"/>
      <c r="AC214" s="242">
        <f>IFERROR(VALUE(VLOOKUP(AB214, 'Config Option - UW'!$B$5:$F$34, 5, FALSE)), 0)</f>
        <v>0</v>
      </c>
      <c r="AD214" s="191"/>
      <c r="AE214"/>
    </row>
    <row r="215" spans="1:31" ht="17">
      <c r="A215" s="140" t="s">
        <v>908</v>
      </c>
      <c r="B215" s="244">
        <v>198</v>
      </c>
      <c r="C215" s="141" t="s">
        <v>909</v>
      </c>
      <c r="D215" s="142" t="s">
        <v>905</v>
      </c>
      <c r="E215" s="143" t="s">
        <v>910</v>
      </c>
      <c r="F215" s="144" t="s">
        <v>137</v>
      </c>
      <c r="G215" s="147" t="s">
        <v>81</v>
      </c>
      <c r="H215" s="145" t="s">
        <v>83</v>
      </c>
      <c r="I215" s="144" t="s">
        <v>138</v>
      </c>
      <c r="J215" s="142" t="s">
        <v>151</v>
      </c>
      <c r="K215" s="141" t="s">
        <v>911</v>
      </c>
      <c r="L215" s="147"/>
      <c r="M215" s="168"/>
      <c r="N215" s="167"/>
      <c r="O215" s="149" t="s">
        <v>141</v>
      </c>
      <c r="P215" s="150" t="s">
        <v>790</v>
      </c>
      <c r="Q215" s="151"/>
      <c r="R215" s="247" t="s">
        <v>25</v>
      </c>
      <c r="S215" s="126">
        <f>IF(R215="", "", IFERROR(VLOOKUP(R215, 'Config Option - UW'!$A$38:$B$42, 2, FALSE), "") + W215 + Y215 + AA215)</f>
        <v>70</v>
      </c>
      <c r="T215" s="128">
        <f>IFERROR(VLOOKUP(R215, 'Config Option - UW'!$A$38:$D$42, 3, FALSE), "")</f>
        <v>1.8749999999999999E-2</v>
      </c>
      <c r="U215" s="124">
        <f>IFERROR(VLOOKUP(R215, 'Config Option - UW'!$A$38:$D$42, 4, FALSE), "")</f>
        <v>0</v>
      </c>
      <c r="V215" s="233"/>
      <c r="W215" s="241">
        <f>IFERROR(VALUE(VLOOKUP(V215, 'Config Option - UW'!$B$5:$F$34, 5, FALSE)), 0)</f>
        <v>0</v>
      </c>
      <c r="X215" s="233"/>
      <c r="Y215" s="241">
        <f>IFERROR(VALUE(VLOOKUP(X215, 'Config Option - UW'!$B$5:$F$34, 5, FALSE)), 0)</f>
        <v>0</v>
      </c>
      <c r="Z215" s="233"/>
      <c r="AA215" s="242">
        <f>IFERROR(VALUE(VLOOKUP(Z215, 'Config Option - UW'!$B$5:$F$34, 5, FALSE)), 0)</f>
        <v>0</v>
      </c>
      <c r="AB215" s="238"/>
      <c r="AC215" s="242">
        <f>IFERROR(VALUE(VLOOKUP(AB215, 'Config Option - UW'!$B$5:$F$34, 5, FALSE)), 0)</f>
        <v>0</v>
      </c>
      <c r="AD215" s="191"/>
      <c r="AE215"/>
    </row>
    <row r="216" spans="1:31" ht="17">
      <c r="A216" s="140" t="s">
        <v>912</v>
      </c>
      <c r="B216" s="244">
        <v>199</v>
      </c>
      <c r="C216" s="141" t="s">
        <v>913</v>
      </c>
      <c r="D216" s="142" t="s">
        <v>905</v>
      </c>
      <c r="E216" s="143" t="s">
        <v>914</v>
      </c>
      <c r="F216" s="144" t="s">
        <v>137</v>
      </c>
      <c r="G216" s="147" t="s">
        <v>81</v>
      </c>
      <c r="H216" s="145" t="s">
        <v>83</v>
      </c>
      <c r="I216" s="144" t="s">
        <v>138</v>
      </c>
      <c r="J216" s="142" t="s">
        <v>280</v>
      </c>
      <c r="K216" s="141" t="s">
        <v>915</v>
      </c>
      <c r="L216" s="147"/>
      <c r="M216" s="168"/>
      <c r="N216" s="191"/>
      <c r="O216" s="149" t="s">
        <v>141</v>
      </c>
      <c r="P216" s="150" t="s">
        <v>790</v>
      </c>
      <c r="Q216" s="151"/>
      <c r="R216" s="247" t="s">
        <v>21</v>
      </c>
      <c r="S216" s="126">
        <f>IF(R216="", "", IFERROR(VLOOKUP(R216, 'Config Option - UW'!$A$38:$B$42, 2, FALSE), "") + W216 + Y216 + AA216)</f>
        <v>34.4255</v>
      </c>
      <c r="T216" s="128">
        <f>IFERROR(VLOOKUP(R216, 'Config Option - UW'!$A$38:$D$42, 3, FALSE), "")</f>
        <v>1.8749999999999999E-2</v>
      </c>
      <c r="U216" s="124">
        <f>IFERROR(VLOOKUP(R216, 'Config Option - UW'!$A$38:$D$42, 4, FALSE), "")</f>
        <v>0</v>
      </c>
      <c r="V216" s="233" t="s">
        <v>153</v>
      </c>
      <c r="W216" s="241">
        <f>IFERROR(VALUE(VLOOKUP(V216, 'Config Option - UW'!$B$5:$F$34, 5, FALSE)), 0)</f>
        <v>2.4255</v>
      </c>
      <c r="X216" s="233"/>
      <c r="Y216" s="241">
        <f>IFERROR(VALUE(VLOOKUP(X216, 'Config Option - UW'!$B$5:$F$34, 5, FALSE)), 0)</f>
        <v>0</v>
      </c>
      <c r="Z216" s="233"/>
      <c r="AA216" s="242">
        <f>IFERROR(VALUE(VLOOKUP(Z216, 'Config Option - UW'!$B$5:$F$34, 5, FALSE)), 0)</f>
        <v>0</v>
      </c>
      <c r="AB216" s="233"/>
      <c r="AC216" s="242">
        <f>IFERROR(VALUE(VLOOKUP(AB216, 'Config Option - UW'!$B$5:$F$34, 5, FALSE)), 0)</f>
        <v>0</v>
      </c>
      <c r="AD216" s="191"/>
      <c r="AE216"/>
    </row>
    <row r="217" spans="1:31" ht="17">
      <c r="A217" s="140" t="s">
        <v>916</v>
      </c>
      <c r="B217" s="244">
        <v>200</v>
      </c>
      <c r="C217" s="141" t="s">
        <v>917</v>
      </c>
      <c r="D217" s="142" t="s">
        <v>905</v>
      </c>
      <c r="E217" s="143" t="s">
        <v>918</v>
      </c>
      <c r="F217" s="144" t="s">
        <v>137</v>
      </c>
      <c r="G217" s="147" t="s">
        <v>81</v>
      </c>
      <c r="H217" s="145" t="s">
        <v>83</v>
      </c>
      <c r="I217" s="144" t="s">
        <v>138</v>
      </c>
      <c r="J217" s="142" t="s">
        <v>151</v>
      </c>
      <c r="K217" s="141" t="s">
        <v>919</v>
      </c>
      <c r="L217" s="147"/>
      <c r="M217" s="168"/>
      <c r="N217" s="167"/>
      <c r="O217" s="149" t="s">
        <v>141</v>
      </c>
      <c r="P217" s="150" t="s">
        <v>790</v>
      </c>
      <c r="Q217" s="151"/>
      <c r="R217" s="247" t="s">
        <v>21</v>
      </c>
      <c r="S217" s="126">
        <f>IF(R217="", "", IFERROR(VLOOKUP(R217, 'Config Option - UW'!$A$38:$B$42, 2, FALSE), "") + W217 + Y217 + AA217)</f>
        <v>34.4255</v>
      </c>
      <c r="T217" s="128">
        <f>IFERROR(VLOOKUP(R217, 'Config Option - UW'!$A$38:$D$42, 3, FALSE), "")</f>
        <v>1.8749999999999999E-2</v>
      </c>
      <c r="U217" s="124">
        <f>IFERROR(VLOOKUP(R217, 'Config Option - UW'!$A$38:$D$42, 4, FALSE), "")</f>
        <v>0</v>
      </c>
      <c r="V217" s="233" t="s">
        <v>153</v>
      </c>
      <c r="W217" s="241">
        <f>IFERROR(VALUE(VLOOKUP(V217, 'Config Option - UW'!$B$5:$F$34, 5, FALSE)), 0)</f>
        <v>2.4255</v>
      </c>
      <c r="X217" s="233"/>
      <c r="Y217" s="241">
        <f>IFERROR(VALUE(VLOOKUP(X217, 'Config Option - UW'!$B$5:$F$34, 5, FALSE)), 0)</f>
        <v>0</v>
      </c>
      <c r="Z217" s="233"/>
      <c r="AA217" s="242">
        <f>IFERROR(VALUE(VLOOKUP(Z217, 'Config Option - UW'!$B$5:$F$34, 5, FALSE)), 0)</f>
        <v>0</v>
      </c>
      <c r="AB217" s="233"/>
      <c r="AC217" s="242">
        <f>IFERROR(VALUE(VLOOKUP(AB217, 'Config Option - UW'!$B$5:$F$34, 5, FALSE)), 0)</f>
        <v>0</v>
      </c>
      <c r="AD217" s="191"/>
      <c r="AE217"/>
    </row>
    <row r="218" spans="1:31" ht="16">
      <c r="A218" s="140" t="s">
        <v>920</v>
      </c>
      <c r="B218" s="244">
        <v>201</v>
      </c>
      <c r="C218" s="141" t="s">
        <v>921</v>
      </c>
      <c r="D218" s="142" t="s">
        <v>905</v>
      </c>
      <c r="E218" s="142" t="s">
        <v>922</v>
      </c>
      <c r="F218" s="144" t="s">
        <v>137</v>
      </c>
      <c r="G218" s="147" t="s">
        <v>81</v>
      </c>
      <c r="H218" s="145" t="s">
        <v>83</v>
      </c>
      <c r="I218" s="144" t="s">
        <v>138</v>
      </c>
      <c r="J218" s="142" t="s">
        <v>151</v>
      </c>
      <c r="K218" s="141" t="s">
        <v>923</v>
      </c>
      <c r="L218" s="147"/>
      <c r="M218" s="168"/>
      <c r="N218" s="191"/>
      <c r="O218" s="166" t="s">
        <v>171</v>
      </c>
      <c r="P218" s="150" t="s">
        <v>790</v>
      </c>
      <c r="Q218" s="151"/>
      <c r="R218" s="249"/>
      <c r="S218" s="126" t="str">
        <f>IF(R218="", "", IFERROR(VLOOKUP(R218, 'Config Option - UW'!$A$38:$B$42, 2, FALSE), "") + W218 + Y218 + AA218)</f>
        <v/>
      </c>
      <c r="T218" s="128" t="str">
        <f>IFERROR(VLOOKUP(AD218, 'Config Option - UW'!$A$38:$D$42, 3, FALSE), "")</f>
        <v/>
      </c>
      <c r="U218" s="124" t="str">
        <f>IFERROR(VLOOKUP(R218, 'Config Option - UW'!$A$38:$D$42, 4, FALSE), "")</f>
        <v/>
      </c>
      <c r="V218" s="233"/>
      <c r="W218" s="241">
        <f>IFERROR(VALUE(VLOOKUP(V218, 'Config Option - UW'!$B$5:$F$34, 5, FALSE)), 0)</f>
        <v>0</v>
      </c>
      <c r="X218" s="233"/>
      <c r="Y218" s="241">
        <f>IFERROR(VALUE(VLOOKUP(X218, 'Config Option - UW'!$B$5:$F$34, 5, FALSE)), 0)</f>
        <v>0</v>
      </c>
      <c r="Z218" s="233"/>
      <c r="AA218" s="242">
        <f>IFERROR(VALUE(VLOOKUP(Z218, 'Config Option - UW'!$B$5:$F$34, 5, FALSE)), 0)</f>
        <v>0</v>
      </c>
      <c r="AB218" s="238"/>
      <c r="AC218" s="242">
        <f>IFERROR(VALUE(VLOOKUP(AB218, 'Config Option - UW'!$B$5:$F$34, 5, FALSE)), 0)</f>
        <v>0</v>
      </c>
      <c r="AD218" s="150" t="s">
        <v>924</v>
      </c>
      <c r="AE218"/>
    </row>
    <row r="219" spans="1:31" ht="16">
      <c r="A219" s="140" t="s">
        <v>925</v>
      </c>
      <c r="B219" s="244">
        <v>202</v>
      </c>
      <c r="C219" s="141" t="s">
        <v>921</v>
      </c>
      <c r="D219" s="142" t="s">
        <v>905</v>
      </c>
      <c r="E219" s="171" t="s">
        <v>922</v>
      </c>
      <c r="F219" s="144" t="s">
        <v>137</v>
      </c>
      <c r="G219" s="147" t="s">
        <v>81</v>
      </c>
      <c r="H219" s="145" t="s">
        <v>83</v>
      </c>
      <c r="I219" s="144" t="s">
        <v>138</v>
      </c>
      <c r="J219" s="142" t="s">
        <v>139</v>
      </c>
      <c r="K219" s="141" t="s">
        <v>926</v>
      </c>
      <c r="L219" s="147"/>
      <c r="M219" s="168"/>
      <c r="N219" s="191"/>
      <c r="O219" s="149" t="s">
        <v>141</v>
      </c>
      <c r="P219" s="150" t="s">
        <v>790</v>
      </c>
      <c r="Q219" s="151"/>
      <c r="R219" s="247" t="s">
        <v>64</v>
      </c>
      <c r="S219" s="126">
        <f>IF(R219="", "", IFERROR(VLOOKUP(R219, 'Config Option - UW'!$A$38:$B$42, 2, FALSE), "") + W219 + Y219 + AA219)</f>
        <v>89.65100000000001</v>
      </c>
      <c r="T219" s="128">
        <f>IFERROR(VLOOKUP(R219, 'Config Option - UW'!$A$38:$D$42, 3, FALSE), "")</f>
        <v>1.8749999999999999E-2</v>
      </c>
      <c r="U219" s="124">
        <f>IFERROR(VLOOKUP(R219, 'Config Option - UW'!$A$38:$D$42, 4, FALSE), "")</f>
        <v>4.7600000000000003E-2</v>
      </c>
      <c r="V219" s="233" t="s">
        <v>197</v>
      </c>
      <c r="W219" s="241">
        <f>IFERROR(VALUE(VLOOKUP(V219, 'Config Option - UW'!$B$5:$F$34, 5, FALSE)), 0)</f>
        <v>10.311</v>
      </c>
      <c r="X219" s="233" t="s">
        <v>235</v>
      </c>
      <c r="Y219" s="241">
        <f>IFERROR(VALUE(VLOOKUP(X219, 'Config Option - UW'!$B$5:$F$34, 5, FALSE)), 0)</f>
        <v>4.34</v>
      </c>
      <c r="Z219" s="233"/>
      <c r="AA219" s="242">
        <f>IFERROR(VALUE(VLOOKUP(Z219, 'Config Option - UW'!$B$5:$F$34, 5, FALSE)), 0)</f>
        <v>0</v>
      </c>
      <c r="AB219" s="233"/>
      <c r="AC219" s="242">
        <f>IFERROR(VALUE(VLOOKUP(AB219, 'Config Option - UW'!$B$5:$F$34, 5, FALSE)), 0)</f>
        <v>0</v>
      </c>
      <c r="AD219" s="191"/>
      <c r="AE219"/>
    </row>
    <row r="220" spans="1:31" ht="16">
      <c r="A220" s="140" t="s">
        <v>927</v>
      </c>
      <c r="B220" s="244">
        <v>203</v>
      </c>
      <c r="C220" s="141" t="s">
        <v>928</v>
      </c>
      <c r="D220" s="142" t="s">
        <v>905</v>
      </c>
      <c r="E220" s="142" t="s">
        <v>929</v>
      </c>
      <c r="F220" s="144" t="s">
        <v>137</v>
      </c>
      <c r="G220" s="147" t="s">
        <v>81</v>
      </c>
      <c r="H220" s="145" t="s">
        <v>83</v>
      </c>
      <c r="I220" s="144" t="s">
        <v>138</v>
      </c>
      <c r="J220" s="142" t="s">
        <v>151</v>
      </c>
      <c r="K220" s="141" t="s">
        <v>930</v>
      </c>
      <c r="L220" s="147"/>
      <c r="M220" s="168"/>
      <c r="N220" s="167"/>
      <c r="O220" s="149" t="s">
        <v>141</v>
      </c>
      <c r="P220" s="150" t="s">
        <v>790</v>
      </c>
      <c r="Q220" s="151"/>
      <c r="R220" s="247" t="s">
        <v>25</v>
      </c>
      <c r="S220" s="126">
        <f>IF(R220="", "", IFERROR(VLOOKUP(R220, 'Config Option - UW'!$A$38:$B$42, 2, FALSE), "") + W220 + Y220 + AA220)</f>
        <v>70</v>
      </c>
      <c r="T220" s="128">
        <f>IFERROR(VLOOKUP(R220, 'Config Option - UW'!$A$38:$D$42, 3, FALSE), "")</f>
        <v>1.8749999999999999E-2</v>
      </c>
      <c r="U220" s="124">
        <f>IFERROR(VLOOKUP(R220, 'Config Option - UW'!$A$38:$D$42, 4, FALSE), "")</f>
        <v>0</v>
      </c>
      <c r="V220" s="233"/>
      <c r="W220" s="241">
        <f>IFERROR(VALUE(VLOOKUP(V220, 'Config Option - UW'!$B$5:$F$34, 5, FALSE)), 0)</f>
        <v>0</v>
      </c>
      <c r="X220" s="233"/>
      <c r="Y220" s="241">
        <f>IFERROR(VALUE(VLOOKUP(X220, 'Config Option - UW'!$B$5:$F$34, 5, FALSE)), 0)</f>
        <v>0</v>
      </c>
      <c r="Z220" s="233"/>
      <c r="AA220" s="242">
        <f>IFERROR(VALUE(VLOOKUP(Z220, 'Config Option - UW'!$B$5:$F$34, 5, FALSE)), 0)</f>
        <v>0</v>
      </c>
      <c r="AB220" s="238"/>
      <c r="AC220" s="242">
        <f>IFERROR(VALUE(VLOOKUP(AB220, 'Config Option - UW'!$B$5:$F$34, 5, FALSE)), 0)</f>
        <v>0</v>
      </c>
      <c r="AD220" s="191"/>
      <c r="AE220"/>
    </row>
    <row r="221" spans="1:31" ht="16">
      <c r="A221" s="140" t="s">
        <v>931</v>
      </c>
      <c r="B221" s="244">
        <v>204</v>
      </c>
      <c r="C221" s="141" t="s">
        <v>932</v>
      </c>
      <c r="D221" s="142" t="s">
        <v>905</v>
      </c>
      <c r="E221" s="142" t="s">
        <v>933</v>
      </c>
      <c r="F221" s="144" t="s">
        <v>137</v>
      </c>
      <c r="G221" s="147" t="s">
        <v>81</v>
      </c>
      <c r="H221" s="145" t="s">
        <v>83</v>
      </c>
      <c r="I221" s="144" t="s">
        <v>138</v>
      </c>
      <c r="J221" s="142" t="s">
        <v>139</v>
      </c>
      <c r="K221" s="141" t="s">
        <v>934</v>
      </c>
      <c r="L221" s="147"/>
      <c r="M221" s="168"/>
      <c r="N221" s="191"/>
      <c r="O221" s="149" t="s">
        <v>141</v>
      </c>
      <c r="P221" s="150" t="s">
        <v>790</v>
      </c>
      <c r="Q221" s="151"/>
      <c r="R221" s="247" t="s">
        <v>53</v>
      </c>
      <c r="S221" s="126">
        <f>IF(R221="", "", IFERROR(VLOOKUP(R221, 'Config Option - UW'!$A$38:$B$42, 2, FALSE), "") + W221 + Y221 + AA221)</f>
        <v>65</v>
      </c>
      <c r="T221" s="128">
        <f>IFERROR(VLOOKUP(R221, 'Config Option - UW'!$A$38:$D$42, 3, FALSE), "")</f>
        <v>1.8749999999999999E-2</v>
      </c>
      <c r="U221" s="124">
        <f>IFERROR(VLOOKUP(R221, 'Config Option - UW'!$A$38:$D$42, 4, FALSE), "")</f>
        <v>4.7600000000000003E-2</v>
      </c>
      <c r="V221" s="233"/>
      <c r="W221" s="241">
        <f>IFERROR(VALUE(VLOOKUP(V221, 'Config Option - UW'!$B$5:$F$34, 5, FALSE)), 0)</f>
        <v>0</v>
      </c>
      <c r="X221" s="233"/>
      <c r="Y221" s="241">
        <f>IFERROR(VALUE(VLOOKUP(X221, 'Config Option - UW'!$B$5:$F$34, 5, FALSE)), 0)</f>
        <v>0</v>
      </c>
      <c r="Z221" s="233"/>
      <c r="AA221" s="242">
        <f>IFERROR(VALUE(VLOOKUP(Z221, 'Config Option - UW'!$B$5:$F$34, 5, FALSE)), 0)</f>
        <v>0</v>
      </c>
      <c r="AB221" s="238"/>
      <c r="AC221" s="242">
        <f>IFERROR(VALUE(VLOOKUP(AB221, 'Config Option - UW'!$B$5:$F$34, 5, FALSE)), 0)</f>
        <v>0</v>
      </c>
      <c r="AD221" s="191"/>
      <c r="AE221"/>
    </row>
    <row r="222" spans="1:31" ht="17">
      <c r="A222" s="140" t="s">
        <v>935</v>
      </c>
      <c r="B222" s="244">
        <v>205</v>
      </c>
      <c r="C222" s="141" t="s">
        <v>936</v>
      </c>
      <c r="D222" s="142" t="s">
        <v>905</v>
      </c>
      <c r="E222" s="143" t="s">
        <v>937</v>
      </c>
      <c r="F222" s="144" t="s">
        <v>137</v>
      </c>
      <c r="G222" s="147" t="s">
        <v>81</v>
      </c>
      <c r="H222" s="145" t="s">
        <v>83</v>
      </c>
      <c r="I222" s="144" t="s">
        <v>138</v>
      </c>
      <c r="J222" s="142" t="s">
        <v>146</v>
      </c>
      <c r="K222" s="141" t="s">
        <v>938</v>
      </c>
      <c r="L222" s="147"/>
      <c r="M222" s="168"/>
      <c r="N222" s="191"/>
      <c r="O222" s="149" t="s">
        <v>141</v>
      </c>
      <c r="P222" s="150" t="s">
        <v>790</v>
      </c>
      <c r="Q222" s="151"/>
      <c r="R222" s="247" t="s">
        <v>49</v>
      </c>
      <c r="S222" s="126">
        <f>IF(R222="", "", IFERROR(VLOOKUP(R222, 'Config Option - UW'!$A$38:$B$42, 2, FALSE), "") + W222 + Y222 + AA222)</f>
        <v>44.334000000000003</v>
      </c>
      <c r="T222" s="128">
        <f>IFERROR(VLOOKUP(R222, 'Config Option - UW'!$A$38:$D$42, 3, FALSE), "")</f>
        <v>1.8749999999999999E-2</v>
      </c>
      <c r="U222" s="124">
        <f>IFERROR(VLOOKUP(R222, 'Config Option - UW'!$A$38:$D$42, 4, FALSE), "")</f>
        <v>4.7600000000000003E-2</v>
      </c>
      <c r="V222" s="233" t="s">
        <v>166</v>
      </c>
      <c r="W222" s="241">
        <f>IFERROR(VALUE(VLOOKUP(V222, 'Config Option - UW'!$B$5:$F$34, 5, FALSE)), 0)</f>
        <v>3.0659999999999998</v>
      </c>
      <c r="X222" s="233" t="s">
        <v>201</v>
      </c>
      <c r="Y222" s="241">
        <f>IFERROR(VALUE(VLOOKUP(X222, 'Config Option - UW'!$B$5:$F$34, 5, FALSE)), 0)</f>
        <v>2.2680000000000002</v>
      </c>
      <c r="Z222" s="236"/>
      <c r="AA222" s="242">
        <f>IFERROR(VALUE(VLOOKUP(Z222, 'Config Option - UW'!$B$5:$F$34, 5, FALSE)), 0)</f>
        <v>0</v>
      </c>
      <c r="AB222" s="233"/>
      <c r="AC222" s="242">
        <f>IFERROR(VALUE(VLOOKUP(AB222, 'Config Option - UW'!$B$5:$F$34, 5, FALSE)), 0)</f>
        <v>0</v>
      </c>
      <c r="AD222" s="191" t="s">
        <v>939</v>
      </c>
      <c r="AE222"/>
    </row>
    <row r="223" spans="1:31" ht="17">
      <c r="A223" s="140" t="s">
        <v>940</v>
      </c>
      <c r="B223" s="244">
        <v>206</v>
      </c>
      <c r="C223" s="141" t="s">
        <v>193</v>
      </c>
      <c r="D223" s="142" t="s">
        <v>905</v>
      </c>
      <c r="E223" s="143" t="s">
        <v>941</v>
      </c>
      <c r="F223" s="144" t="s">
        <v>137</v>
      </c>
      <c r="G223" s="147" t="s">
        <v>81</v>
      </c>
      <c r="H223" s="145" t="s">
        <v>83</v>
      </c>
      <c r="I223" s="144" t="s">
        <v>138</v>
      </c>
      <c r="J223" s="142" t="s">
        <v>139</v>
      </c>
      <c r="K223" s="141" t="s">
        <v>942</v>
      </c>
      <c r="L223" s="147"/>
      <c r="M223" s="168"/>
      <c r="N223" s="167"/>
      <c r="O223" s="166" t="s">
        <v>171</v>
      </c>
      <c r="P223" s="150" t="s">
        <v>790</v>
      </c>
      <c r="Q223" s="151"/>
      <c r="R223" s="249"/>
      <c r="S223" s="126" t="str">
        <f>IF(R223="", "", IFERROR(VLOOKUP(R223, 'Config Option - UW'!$A$38:$B$42, 2, FALSE), "") + W223 + Y223 + AA223)</f>
        <v/>
      </c>
      <c r="T223" s="128" t="str">
        <f>IFERROR(VLOOKUP(AD223, 'Config Option - UW'!$A$38:$D$42, 3, FALSE), "")</f>
        <v/>
      </c>
      <c r="U223" s="124" t="str">
        <f>IFERROR(VLOOKUP(R223, 'Config Option - UW'!$A$38:$D$42, 4, FALSE), "")</f>
        <v/>
      </c>
      <c r="V223" s="233"/>
      <c r="W223" s="241">
        <f>IFERROR(VALUE(VLOOKUP(V223, 'Config Option - UW'!$B$5:$F$34, 5, FALSE)), 0)</f>
        <v>0</v>
      </c>
      <c r="X223" s="233"/>
      <c r="Y223" s="241">
        <f>IFERROR(VALUE(VLOOKUP(X223, 'Config Option - UW'!$B$5:$F$34, 5, FALSE)), 0)</f>
        <v>0</v>
      </c>
      <c r="Z223" s="233"/>
      <c r="AA223" s="242">
        <f>IFERROR(VALUE(VLOOKUP(Z223, 'Config Option - UW'!$B$5:$F$34, 5, FALSE)), 0)</f>
        <v>0</v>
      </c>
      <c r="AB223" s="238"/>
      <c r="AC223" s="242">
        <f>IFERROR(VALUE(VLOOKUP(AB223, 'Config Option - UW'!$B$5:$F$34, 5, FALSE)), 0)</f>
        <v>0</v>
      </c>
      <c r="AD223" s="150" t="s">
        <v>943</v>
      </c>
      <c r="AE223"/>
    </row>
    <row r="224" spans="1:31" ht="16">
      <c r="A224" s="140" t="s">
        <v>944</v>
      </c>
      <c r="B224" s="244">
        <v>207</v>
      </c>
      <c r="C224" s="141" t="s">
        <v>945</v>
      </c>
      <c r="D224" s="142" t="s">
        <v>946</v>
      </c>
      <c r="E224" s="142" t="s">
        <v>947</v>
      </c>
      <c r="F224" s="144" t="s">
        <v>137</v>
      </c>
      <c r="G224" s="147" t="s">
        <v>81</v>
      </c>
      <c r="H224" s="145" t="s">
        <v>83</v>
      </c>
      <c r="I224" s="144" t="s">
        <v>138</v>
      </c>
      <c r="J224" s="142" t="s">
        <v>139</v>
      </c>
      <c r="K224" s="141" t="s">
        <v>948</v>
      </c>
      <c r="L224" s="147"/>
      <c r="M224" s="168"/>
      <c r="N224" s="191"/>
      <c r="O224" s="149" t="s">
        <v>141</v>
      </c>
      <c r="P224" s="150" t="s">
        <v>790</v>
      </c>
      <c r="Q224" s="151"/>
      <c r="R224" s="247" t="s">
        <v>53</v>
      </c>
      <c r="S224" s="126">
        <f>IF(R224="", "", IFERROR(VLOOKUP(R224, 'Config Option - UW'!$A$38:$B$42, 2, FALSE), "") + W224 + Y224 + AA224)</f>
        <v>65</v>
      </c>
      <c r="T224" s="128">
        <f>IFERROR(VLOOKUP(R224, 'Config Option - UW'!$A$38:$D$42, 3, FALSE), "")</f>
        <v>1.8749999999999999E-2</v>
      </c>
      <c r="U224" s="124">
        <f>IFERROR(VLOOKUP(R224, 'Config Option - UW'!$A$38:$D$42, 4, FALSE), "")</f>
        <v>4.7600000000000003E-2</v>
      </c>
      <c r="V224" s="233"/>
      <c r="W224" s="241">
        <f>IFERROR(VALUE(VLOOKUP(V224, 'Config Option - UW'!$B$5:$F$34, 5, FALSE)), 0)</f>
        <v>0</v>
      </c>
      <c r="X224" s="233"/>
      <c r="Y224" s="241">
        <f>IFERROR(VALUE(VLOOKUP(X224, 'Config Option - UW'!$B$5:$F$34, 5, FALSE)), 0)</f>
        <v>0</v>
      </c>
      <c r="Z224" s="233"/>
      <c r="AA224" s="242">
        <f>IFERROR(VALUE(VLOOKUP(Z224, 'Config Option - UW'!$B$5:$F$34, 5, FALSE)), 0)</f>
        <v>0</v>
      </c>
      <c r="AB224" s="238"/>
      <c r="AC224" s="242">
        <f>IFERROR(VALUE(VLOOKUP(AB224, 'Config Option - UW'!$B$5:$F$34, 5, FALSE)), 0)</f>
        <v>0</v>
      </c>
      <c r="AD224" s="191"/>
      <c r="AE224"/>
    </row>
    <row r="225" spans="1:31" ht="17">
      <c r="A225" s="140"/>
      <c r="B225" s="244">
        <v>208</v>
      </c>
      <c r="C225" s="141" t="s">
        <v>945</v>
      </c>
      <c r="D225" s="142" t="s">
        <v>946</v>
      </c>
      <c r="E225" s="181" t="s">
        <v>949</v>
      </c>
      <c r="F225" s="144" t="s">
        <v>137</v>
      </c>
      <c r="G225" s="147" t="s">
        <v>81</v>
      </c>
      <c r="H225" s="145" t="s">
        <v>83</v>
      </c>
      <c r="I225" s="144" t="s">
        <v>138</v>
      </c>
      <c r="J225" s="142" t="s">
        <v>146</v>
      </c>
      <c r="K225" s="141" t="s">
        <v>950</v>
      </c>
      <c r="L225" s="147"/>
      <c r="M225" s="168"/>
      <c r="N225" s="191"/>
      <c r="O225" s="149" t="s">
        <v>141</v>
      </c>
      <c r="P225" s="150" t="s">
        <v>157</v>
      </c>
      <c r="Q225" s="151"/>
      <c r="R225" s="247" t="s">
        <v>21</v>
      </c>
      <c r="S225" s="126">
        <f>IF(R225="", "", IFERROR(VLOOKUP(R225, 'Config Option - UW'!$A$38:$B$42, 2, FALSE), "") + W225 + Y225 + AA225)</f>
        <v>34.4255</v>
      </c>
      <c r="T225" s="128">
        <f>IFERROR(VLOOKUP(R225, 'Config Option - UW'!$A$38:$D$42, 3, FALSE), "")</f>
        <v>1.8749999999999999E-2</v>
      </c>
      <c r="U225" s="124">
        <f>IFERROR(VLOOKUP(R225, 'Config Option - UW'!$A$38:$D$42, 4, FALSE), "")</f>
        <v>0</v>
      </c>
      <c r="V225" s="233" t="s">
        <v>153</v>
      </c>
      <c r="W225" s="241">
        <f>IFERROR(VALUE(VLOOKUP(V225, 'Config Option - UW'!$B$5:$F$34, 5, FALSE)), 0)</f>
        <v>2.4255</v>
      </c>
      <c r="X225" s="236"/>
      <c r="Y225" s="241">
        <f>IFERROR(VALUE(VLOOKUP(X225, 'Config Option - UW'!$B$5:$F$34, 5, FALSE)), 0)</f>
        <v>0</v>
      </c>
      <c r="Z225" s="233"/>
      <c r="AA225" s="242">
        <f>IFERROR(VALUE(VLOOKUP(Z225, 'Config Option - UW'!$B$5:$F$34, 5, FALSE)), 0)</f>
        <v>0</v>
      </c>
      <c r="AB225" s="233"/>
      <c r="AC225" s="242">
        <f>IFERROR(VALUE(VLOOKUP(AB225, 'Config Option - UW'!$B$5:$F$34, 5, FALSE)), 0)</f>
        <v>0</v>
      </c>
      <c r="AD225" s="191"/>
      <c r="AE225"/>
    </row>
    <row r="226" spans="1:31" ht="17">
      <c r="A226" s="140"/>
      <c r="B226" s="244">
        <v>209</v>
      </c>
      <c r="C226" s="141" t="s">
        <v>951</v>
      </c>
      <c r="D226" s="142" t="s">
        <v>946</v>
      </c>
      <c r="E226" s="143" t="s">
        <v>952</v>
      </c>
      <c r="F226" s="144" t="s">
        <v>137</v>
      </c>
      <c r="G226" s="147" t="s">
        <v>81</v>
      </c>
      <c r="H226" s="145" t="s">
        <v>83</v>
      </c>
      <c r="I226" s="144" t="s">
        <v>138</v>
      </c>
      <c r="J226" s="142" t="s">
        <v>195</v>
      </c>
      <c r="K226" s="141" t="s">
        <v>953</v>
      </c>
      <c r="L226" s="189"/>
      <c r="M226" s="189"/>
      <c r="N226" s="189"/>
      <c r="O226" s="149" t="s">
        <v>141</v>
      </c>
      <c r="P226" s="150" t="s">
        <v>157</v>
      </c>
      <c r="Q226" s="151"/>
      <c r="R226" s="247" t="s">
        <v>64</v>
      </c>
      <c r="S226" s="126">
        <f>IF(R226="", "", IFERROR(VLOOKUP(R226, 'Config Option - UW'!$A$38:$B$42, 2, FALSE), "") + W226 + Y226 + AA226)</f>
        <v>75</v>
      </c>
      <c r="T226" s="128">
        <f>IFERROR(VLOOKUP(R226, 'Config Option - UW'!$A$38:$D$42, 3, FALSE), "")</f>
        <v>1.8749999999999999E-2</v>
      </c>
      <c r="U226" s="124">
        <f>IFERROR(VLOOKUP(R226, 'Config Option - UW'!$A$38:$D$42, 4, FALSE), "")</f>
        <v>4.7600000000000003E-2</v>
      </c>
      <c r="V226" s="233"/>
      <c r="W226" s="241">
        <f>IFERROR(VALUE(VLOOKUP(V226, 'Config Option - UW'!$B$5:$F$34, 5, FALSE)), 0)</f>
        <v>0</v>
      </c>
      <c r="X226" s="233"/>
      <c r="Y226" s="241">
        <f>IFERROR(VALUE(VLOOKUP(X226, 'Config Option - UW'!$B$5:$F$34, 5, FALSE)), 0)</f>
        <v>0</v>
      </c>
      <c r="Z226" s="233"/>
      <c r="AA226" s="242">
        <f>IFERROR(VALUE(VLOOKUP(Z226, 'Config Option - UW'!$B$5:$F$34, 5, FALSE)), 0)</f>
        <v>0</v>
      </c>
      <c r="AB226" s="238"/>
      <c r="AC226" s="242">
        <f>IFERROR(VALUE(VLOOKUP(AB226, 'Config Option - UW'!$B$5:$F$34, 5, FALSE)), 0)</f>
        <v>0</v>
      </c>
      <c r="AD226" s="191"/>
      <c r="AE226"/>
    </row>
    <row r="227" spans="1:31" ht="16">
      <c r="A227" s="140"/>
      <c r="B227" s="244">
        <v>210</v>
      </c>
      <c r="C227" s="141" t="s">
        <v>951</v>
      </c>
      <c r="D227" s="142" t="s">
        <v>946</v>
      </c>
      <c r="E227" s="142" t="s">
        <v>954</v>
      </c>
      <c r="F227" s="144" t="s">
        <v>137</v>
      </c>
      <c r="G227" s="147" t="s">
        <v>81</v>
      </c>
      <c r="H227" s="145" t="s">
        <v>83</v>
      </c>
      <c r="I227" s="144" t="s">
        <v>138</v>
      </c>
      <c r="J227" s="142" t="s">
        <v>195</v>
      </c>
      <c r="K227" s="141" t="s">
        <v>955</v>
      </c>
      <c r="L227" s="189"/>
      <c r="M227" s="189"/>
      <c r="N227" s="189"/>
      <c r="O227" s="149" t="s">
        <v>141</v>
      </c>
      <c r="P227" s="150" t="s">
        <v>157</v>
      </c>
      <c r="Q227" s="151"/>
      <c r="R227" s="247" t="s">
        <v>64</v>
      </c>
      <c r="S227" s="126">
        <f>IF(R227="", "", IFERROR(VLOOKUP(R227, 'Config Option - UW'!$A$38:$B$42, 2, FALSE), "") + W227 + Y227 + AA227)</f>
        <v>75</v>
      </c>
      <c r="T227" s="128">
        <f>IFERROR(VLOOKUP(R227, 'Config Option - UW'!$A$38:$D$42, 3, FALSE), "")</f>
        <v>1.8749999999999999E-2</v>
      </c>
      <c r="U227" s="124">
        <f>IFERROR(VLOOKUP(R227, 'Config Option - UW'!$A$38:$D$42, 4, FALSE), "")</f>
        <v>4.7600000000000003E-2</v>
      </c>
      <c r="V227" s="233"/>
      <c r="W227" s="241">
        <f>IFERROR(VALUE(VLOOKUP(V227, 'Config Option - UW'!$B$5:$F$34, 5, FALSE)), 0)</f>
        <v>0</v>
      </c>
      <c r="X227" s="233"/>
      <c r="Y227" s="241">
        <f>IFERROR(VALUE(VLOOKUP(X227, 'Config Option - UW'!$B$5:$F$34, 5, FALSE)), 0)</f>
        <v>0</v>
      </c>
      <c r="Z227" s="233"/>
      <c r="AA227" s="242">
        <f>IFERROR(VALUE(VLOOKUP(Z227, 'Config Option - UW'!$B$5:$F$34, 5, FALSE)), 0)</f>
        <v>0</v>
      </c>
      <c r="AB227" s="238"/>
      <c r="AC227" s="242">
        <f>IFERROR(VALUE(VLOOKUP(AB227, 'Config Option - UW'!$B$5:$F$34, 5, FALSE)), 0)</f>
        <v>0</v>
      </c>
      <c r="AD227" s="191"/>
      <c r="AE227"/>
    </row>
    <row r="228" spans="1:31" ht="16">
      <c r="A228" s="140"/>
      <c r="B228" s="244">
        <v>211</v>
      </c>
      <c r="C228" s="141" t="s">
        <v>951</v>
      </c>
      <c r="D228" s="142" t="s">
        <v>946</v>
      </c>
      <c r="E228" s="142" t="s">
        <v>956</v>
      </c>
      <c r="F228" s="144" t="s">
        <v>137</v>
      </c>
      <c r="G228" s="147" t="s">
        <v>81</v>
      </c>
      <c r="H228" s="145" t="s">
        <v>83</v>
      </c>
      <c r="I228" s="144" t="s">
        <v>138</v>
      </c>
      <c r="J228" s="142" t="s">
        <v>139</v>
      </c>
      <c r="K228" s="141" t="s">
        <v>957</v>
      </c>
      <c r="L228" s="189"/>
      <c r="M228" s="189"/>
      <c r="N228" s="189"/>
      <c r="O228" s="149" t="s">
        <v>141</v>
      </c>
      <c r="P228" s="150" t="s">
        <v>157</v>
      </c>
      <c r="Q228" s="151"/>
      <c r="R228" s="247" t="s">
        <v>53</v>
      </c>
      <c r="S228" s="126">
        <f>IF(R228="", "", IFERROR(VLOOKUP(R228, 'Config Option - UW'!$A$38:$B$42, 2, FALSE), "") + W228 + Y228 + AA228)</f>
        <v>65</v>
      </c>
      <c r="T228" s="128">
        <f>IFERROR(VLOOKUP(R228, 'Config Option - UW'!$A$38:$D$42, 3, FALSE), "")</f>
        <v>1.8749999999999999E-2</v>
      </c>
      <c r="U228" s="124">
        <f>IFERROR(VLOOKUP(R228, 'Config Option - UW'!$A$38:$D$42, 4, FALSE), "")</f>
        <v>4.7600000000000003E-2</v>
      </c>
      <c r="V228" s="233"/>
      <c r="W228" s="241">
        <f>IFERROR(VALUE(VLOOKUP(V228, 'Config Option - UW'!$B$5:$F$34, 5, FALSE)), 0)</f>
        <v>0</v>
      </c>
      <c r="X228" s="233"/>
      <c r="Y228" s="241">
        <f>IFERROR(VALUE(VLOOKUP(X228, 'Config Option - UW'!$B$5:$F$34, 5, FALSE)), 0)</f>
        <v>0</v>
      </c>
      <c r="Z228" s="233"/>
      <c r="AA228" s="242">
        <f>IFERROR(VALUE(VLOOKUP(Z228, 'Config Option - UW'!$B$5:$F$34, 5, FALSE)), 0)</f>
        <v>0</v>
      </c>
      <c r="AB228" s="238"/>
      <c r="AC228" s="242">
        <f>IFERROR(VALUE(VLOOKUP(AB228, 'Config Option - UW'!$B$5:$F$34, 5, FALSE)), 0)</f>
        <v>0</v>
      </c>
      <c r="AD228" s="191"/>
      <c r="AE228"/>
    </row>
    <row r="229" spans="1:31" ht="16">
      <c r="A229" s="140"/>
      <c r="B229" s="244">
        <v>212</v>
      </c>
      <c r="C229" s="141" t="s">
        <v>951</v>
      </c>
      <c r="D229" s="142" t="s">
        <v>946</v>
      </c>
      <c r="E229" s="142" t="s">
        <v>958</v>
      </c>
      <c r="F229" s="144" t="s">
        <v>137</v>
      </c>
      <c r="G229" s="147" t="s">
        <v>81</v>
      </c>
      <c r="H229" s="145" t="s">
        <v>83</v>
      </c>
      <c r="I229" s="144" t="s">
        <v>138</v>
      </c>
      <c r="J229" s="142" t="s">
        <v>195</v>
      </c>
      <c r="K229" s="141" t="s">
        <v>959</v>
      </c>
      <c r="L229" s="189"/>
      <c r="M229" s="189"/>
      <c r="N229" s="189"/>
      <c r="O229" s="149" t="s">
        <v>141</v>
      </c>
      <c r="P229" s="150" t="s">
        <v>157</v>
      </c>
      <c r="Q229" s="151"/>
      <c r="R229" s="247" t="s">
        <v>64</v>
      </c>
      <c r="S229" s="126">
        <f>IF(R229="", "", IFERROR(VLOOKUP(R229, 'Config Option - UW'!$A$38:$B$42, 2, FALSE), "") + W229 + Y229 + AA229)</f>
        <v>75</v>
      </c>
      <c r="T229" s="128">
        <f>IFERROR(VLOOKUP(R229, 'Config Option - UW'!$A$38:$D$42, 3, FALSE), "")</f>
        <v>1.8749999999999999E-2</v>
      </c>
      <c r="U229" s="124">
        <f>IFERROR(VLOOKUP(R229, 'Config Option - UW'!$A$38:$D$42, 4, FALSE), "")</f>
        <v>4.7600000000000003E-2</v>
      </c>
      <c r="V229" s="233"/>
      <c r="W229" s="241">
        <f>IFERROR(VALUE(VLOOKUP(V229, 'Config Option - UW'!$B$5:$F$34, 5, FALSE)), 0)</f>
        <v>0</v>
      </c>
      <c r="X229" s="233"/>
      <c r="Y229" s="241">
        <f>IFERROR(VALUE(VLOOKUP(X229, 'Config Option - UW'!$B$5:$F$34, 5, FALSE)), 0)</f>
        <v>0</v>
      </c>
      <c r="Z229" s="233"/>
      <c r="AA229" s="242">
        <f>IFERROR(VALUE(VLOOKUP(Z229, 'Config Option - UW'!$B$5:$F$34, 5, FALSE)), 0)</f>
        <v>0</v>
      </c>
      <c r="AB229" s="238"/>
      <c r="AC229" s="242">
        <f>IFERROR(VALUE(VLOOKUP(AB229, 'Config Option - UW'!$B$5:$F$34, 5, FALSE)), 0)</f>
        <v>0</v>
      </c>
      <c r="AD229" s="191"/>
      <c r="AE229"/>
    </row>
    <row r="230" spans="1:31" ht="17">
      <c r="A230" s="140"/>
      <c r="B230" s="244">
        <v>213</v>
      </c>
      <c r="C230" s="141" t="s">
        <v>395</v>
      </c>
      <c r="D230" s="142" t="s">
        <v>946</v>
      </c>
      <c r="E230" s="143" t="s">
        <v>960</v>
      </c>
      <c r="F230" s="144" t="s">
        <v>137</v>
      </c>
      <c r="G230" s="147" t="s">
        <v>81</v>
      </c>
      <c r="H230" s="145" t="s">
        <v>83</v>
      </c>
      <c r="I230" s="144" t="s">
        <v>138</v>
      </c>
      <c r="J230" s="142" t="s">
        <v>195</v>
      </c>
      <c r="K230" s="141" t="s">
        <v>961</v>
      </c>
      <c r="L230" s="189"/>
      <c r="M230" s="189"/>
      <c r="N230" s="189"/>
      <c r="O230" s="149" t="s">
        <v>141</v>
      </c>
      <c r="P230" s="150" t="s">
        <v>157</v>
      </c>
      <c r="Q230" s="151"/>
      <c r="R230" s="247" t="s">
        <v>64</v>
      </c>
      <c r="S230" s="126">
        <f>IF(R230="", "", IFERROR(VLOOKUP(R230, 'Config Option - UW'!$A$38:$B$42, 2, FALSE), "") + W230 + Y230 + AA230)</f>
        <v>75</v>
      </c>
      <c r="T230" s="128">
        <f>IFERROR(VLOOKUP(R230, 'Config Option - UW'!$A$38:$D$42, 3, FALSE), "")</f>
        <v>1.8749999999999999E-2</v>
      </c>
      <c r="U230" s="124">
        <f>IFERROR(VLOOKUP(R230, 'Config Option - UW'!$A$38:$D$42, 4, FALSE), "")</f>
        <v>4.7600000000000003E-2</v>
      </c>
      <c r="V230" s="233"/>
      <c r="W230" s="241">
        <f>IFERROR(VALUE(VLOOKUP(V230, 'Config Option - UW'!$B$5:$F$34, 5, FALSE)), 0)</f>
        <v>0</v>
      </c>
      <c r="X230" s="233"/>
      <c r="Y230" s="241">
        <f>IFERROR(VALUE(VLOOKUP(X230, 'Config Option - UW'!$B$5:$F$34, 5, FALSE)), 0)</f>
        <v>0</v>
      </c>
      <c r="Z230" s="233"/>
      <c r="AA230" s="242">
        <f>IFERROR(VALUE(VLOOKUP(Z230, 'Config Option - UW'!$B$5:$F$34, 5, FALSE)), 0)</f>
        <v>0</v>
      </c>
      <c r="AB230" s="238"/>
      <c r="AC230" s="242">
        <f>IFERROR(VALUE(VLOOKUP(AB230, 'Config Option - UW'!$B$5:$F$34, 5, FALSE)), 0)</f>
        <v>0</v>
      </c>
      <c r="AD230" s="191"/>
      <c r="AE230"/>
    </row>
    <row r="231" spans="1:31" ht="16">
      <c r="A231" s="140" t="s">
        <v>962</v>
      </c>
      <c r="B231" s="244">
        <v>214</v>
      </c>
      <c r="C231" s="141" t="s">
        <v>963</v>
      </c>
      <c r="D231" s="142" t="s">
        <v>964</v>
      </c>
      <c r="E231" s="142" t="s">
        <v>965</v>
      </c>
      <c r="F231" s="144" t="s">
        <v>137</v>
      </c>
      <c r="G231" s="147" t="s">
        <v>81</v>
      </c>
      <c r="H231" s="145" t="s">
        <v>83</v>
      </c>
      <c r="I231" s="144" t="s">
        <v>138</v>
      </c>
      <c r="J231" s="142" t="s">
        <v>139</v>
      </c>
      <c r="K231" s="141" t="s">
        <v>966</v>
      </c>
      <c r="L231" s="147"/>
      <c r="M231" s="168"/>
      <c r="N231" s="167"/>
      <c r="O231" s="149" t="s">
        <v>141</v>
      </c>
      <c r="P231" s="150" t="s">
        <v>790</v>
      </c>
      <c r="Q231" s="151"/>
      <c r="R231" s="247" t="s">
        <v>53</v>
      </c>
      <c r="S231" s="126">
        <f>IF(R231="", "", IFERROR(VLOOKUP(R231, 'Config Option - UW'!$A$38:$B$42, 2, FALSE), "") + W231 + Y231 + AA231)</f>
        <v>65</v>
      </c>
      <c r="T231" s="128">
        <f>IFERROR(VLOOKUP(R231, 'Config Option - UW'!$A$38:$D$42, 3, FALSE), "")</f>
        <v>1.8749999999999999E-2</v>
      </c>
      <c r="U231" s="124">
        <f>IFERROR(VLOOKUP(R231, 'Config Option - UW'!$A$38:$D$42, 4, FALSE), "")</f>
        <v>4.7600000000000003E-2</v>
      </c>
      <c r="V231" s="233"/>
      <c r="W231" s="241">
        <f>IFERROR(VALUE(VLOOKUP(V231, 'Config Option - UW'!$B$5:$F$34, 5, FALSE)), 0)</f>
        <v>0</v>
      </c>
      <c r="X231" s="233"/>
      <c r="Y231" s="241">
        <f>IFERROR(VALUE(VLOOKUP(X231, 'Config Option - UW'!$B$5:$F$34, 5, FALSE)), 0)</f>
        <v>0</v>
      </c>
      <c r="Z231" s="233"/>
      <c r="AA231" s="242">
        <f>IFERROR(VALUE(VLOOKUP(Z231, 'Config Option - UW'!$B$5:$F$34, 5, FALSE)), 0)</f>
        <v>0</v>
      </c>
      <c r="AB231" s="238"/>
      <c r="AC231" s="242">
        <f>IFERROR(VALUE(VLOOKUP(AB231, 'Config Option - UW'!$B$5:$F$34, 5, FALSE)), 0)</f>
        <v>0</v>
      </c>
      <c r="AD231" s="191"/>
      <c r="AE231"/>
    </row>
    <row r="232" spans="1:31" ht="17">
      <c r="A232" s="140" t="s">
        <v>967</v>
      </c>
      <c r="B232" s="244">
        <v>215</v>
      </c>
      <c r="C232" s="141" t="s">
        <v>963</v>
      </c>
      <c r="D232" s="142" t="s">
        <v>964</v>
      </c>
      <c r="E232" s="143" t="s">
        <v>968</v>
      </c>
      <c r="F232" s="144" t="s">
        <v>137</v>
      </c>
      <c r="G232" s="147" t="s">
        <v>81</v>
      </c>
      <c r="H232" s="145" t="s">
        <v>83</v>
      </c>
      <c r="I232" s="144" t="s">
        <v>138</v>
      </c>
      <c r="J232" s="142" t="s">
        <v>146</v>
      </c>
      <c r="K232" s="141" t="s">
        <v>969</v>
      </c>
      <c r="L232" s="147"/>
      <c r="M232" s="168"/>
      <c r="N232" s="167"/>
      <c r="O232" s="149" t="s">
        <v>141</v>
      </c>
      <c r="P232" s="150" t="s">
        <v>790</v>
      </c>
      <c r="Q232" s="151"/>
      <c r="R232" s="247" t="s">
        <v>21</v>
      </c>
      <c r="S232" s="126">
        <f>IF(R232="", "", IFERROR(VLOOKUP(R232, 'Config Option - UW'!$A$38:$B$42, 2, FALSE), "") + W232 + Y232 + AA232)</f>
        <v>34.4255</v>
      </c>
      <c r="T232" s="128">
        <f>IFERROR(VLOOKUP(R232, 'Config Option - UW'!$A$38:$D$42, 3, FALSE), "")</f>
        <v>1.8749999999999999E-2</v>
      </c>
      <c r="U232" s="124">
        <f>IFERROR(VLOOKUP(R232, 'Config Option - UW'!$A$38:$D$42, 4, FALSE), "")</f>
        <v>0</v>
      </c>
      <c r="V232" s="233" t="s">
        <v>153</v>
      </c>
      <c r="W232" s="241">
        <f>IFERROR(VALUE(VLOOKUP(V232, 'Config Option - UW'!$B$5:$F$34, 5, FALSE)), 0)</f>
        <v>2.4255</v>
      </c>
      <c r="X232" s="236"/>
      <c r="Y232" s="241">
        <f>IFERROR(VALUE(VLOOKUP(X232, 'Config Option - UW'!$B$5:$F$34, 5, FALSE)), 0)</f>
        <v>0</v>
      </c>
      <c r="Z232" s="233"/>
      <c r="AA232" s="242">
        <f>IFERROR(VALUE(VLOOKUP(Z232, 'Config Option - UW'!$B$5:$F$34, 5, FALSE)), 0)</f>
        <v>0</v>
      </c>
      <c r="AB232" s="233"/>
      <c r="AC232" s="242">
        <f>IFERROR(VALUE(VLOOKUP(AB232, 'Config Option - UW'!$B$5:$F$34, 5, FALSE)), 0)</f>
        <v>0</v>
      </c>
      <c r="AD232" s="191"/>
      <c r="AE232"/>
    </row>
    <row r="233" spans="1:31" ht="17">
      <c r="A233" s="140" t="s">
        <v>970</v>
      </c>
      <c r="B233" s="244">
        <v>216</v>
      </c>
      <c r="C233" s="141" t="s">
        <v>971</v>
      </c>
      <c r="D233" s="142" t="s">
        <v>964</v>
      </c>
      <c r="E233" s="143" t="s">
        <v>972</v>
      </c>
      <c r="F233" s="144" t="s">
        <v>137</v>
      </c>
      <c r="G233" s="147" t="s">
        <v>81</v>
      </c>
      <c r="H233" s="145" t="s">
        <v>83</v>
      </c>
      <c r="I233" s="144" t="s">
        <v>138</v>
      </c>
      <c r="J233" s="142" t="s">
        <v>139</v>
      </c>
      <c r="K233" s="141" t="s">
        <v>973</v>
      </c>
      <c r="L233" s="147"/>
      <c r="M233" s="168"/>
      <c r="N233" s="167"/>
      <c r="O233" s="149" t="s">
        <v>141</v>
      </c>
      <c r="P233" s="150" t="s">
        <v>790</v>
      </c>
      <c r="Q233" s="151"/>
      <c r="R233" s="247" t="s">
        <v>53</v>
      </c>
      <c r="S233" s="126">
        <f>IF(R233="", "", IFERROR(VLOOKUP(R233, 'Config Option - UW'!$A$38:$B$42, 2, FALSE), "") + W233 + Y233 + AA233)</f>
        <v>65</v>
      </c>
      <c r="T233" s="128">
        <f>IFERROR(VLOOKUP(R233, 'Config Option - UW'!$A$38:$D$42, 3, FALSE), "")</f>
        <v>1.8749999999999999E-2</v>
      </c>
      <c r="U233" s="124">
        <f>IFERROR(VLOOKUP(R233, 'Config Option - UW'!$A$38:$D$42, 4, FALSE), "")</f>
        <v>4.7600000000000003E-2</v>
      </c>
      <c r="V233" s="233"/>
      <c r="W233" s="241">
        <f>IFERROR(VALUE(VLOOKUP(V233, 'Config Option - UW'!$B$5:$F$34, 5, FALSE)), 0)</f>
        <v>0</v>
      </c>
      <c r="X233" s="233"/>
      <c r="Y233" s="241">
        <f>IFERROR(VALUE(VLOOKUP(X233, 'Config Option - UW'!$B$5:$F$34, 5, FALSE)), 0)</f>
        <v>0</v>
      </c>
      <c r="Z233" s="233"/>
      <c r="AA233" s="242">
        <f>IFERROR(VALUE(VLOOKUP(Z233, 'Config Option - UW'!$B$5:$F$34, 5, FALSE)), 0)</f>
        <v>0</v>
      </c>
      <c r="AB233" s="238"/>
      <c r="AC233" s="242">
        <f>IFERROR(VALUE(VLOOKUP(AB233, 'Config Option - UW'!$B$5:$F$34, 5, FALSE)), 0)</f>
        <v>0</v>
      </c>
      <c r="AD233" s="191"/>
      <c r="AE233"/>
    </row>
    <row r="234" spans="1:31" ht="16">
      <c r="A234" s="140" t="s">
        <v>974</v>
      </c>
      <c r="B234" s="244">
        <v>217</v>
      </c>
      <c r="C234" s="141" t="s">
        <v>963</v>
      </c>
      <c r="D234" s="142" t="s">
        <v>964</v>
      </c>
      <c r="E234" s="171" t="s">
        <v>975</v>
      </c>
      <c r="F234" s="144" t="s">
        <v>137</v>
      </c>
      <c r="G234" s="147" t="s">
        <v>81</v>
      </c>
      <c r="H234" s="145" t="s">
        <v>83</v>
      </c>
      <c r="I234" s="144" t="s">
        <v>138</v>
      </c>
      <c r="J234" s="142" t="s">
        <v>151</v>
      </c>
      <c r="K234" s="141" t="s">
        <v>976</v>
      </c>
      <c r="L234" s="147"/>
      <c r="M234" s="168"/>
      <c r="N234" s="167"/>
      <c r="O234" s="149" t="s">
        <v>141</v>
      </c>
      <c r="P234" s="150" t="s">
        <v>790</v>
      </c>
      <c r="Q234" s="151"/>
      <c r="R234" s="247" t="s">
        <v>25</v>
      </c>
      <c r="S234" s="126">
        <f>IF(R234="", "", IFERROR(VLOOKUP(R234, 'Config Option - UW'!$A$38:$B$42, 2, FALSE), "") + W234 + Y234 + AA234)</f>
        <v>84.241500000000002</v>
      </c>
      <c r="T234" s="128">
        <f>IFERROR(VLOOKUP(R234, 'Config Option - UW'!$A$38:$D$42, 3, FALSE), "")</f>
        <v>1.8749999999999999E-2</v>
      </c>
      <c r="U234" s="124">
        <f>IFERROR(VLOOKUP(R234, 'Config Option - UW'!$A$38:$D$42, 4, FALSE), "")</f>
        <v>0</v>
      </c>
      <c r="V234" s="233" t="s">
        <v>282</v>
      </c>
      <c r="W234" s="241">
        <f>IFERROR(VALUE(VLOOKUP(V234, 'Config Option - UW'!$B$5:$F$34, 5, FALSE)), 0)</f>
        <v>9.9015000000000004</v>
      </c>
      <c r="X234" s="233" t="s">
        <v>235</v>
      </c>
      <c r="Y234" s="241">
        <f>IFERROR(VALUE(VLOOKUP(X234, 'Config Option - UW'!$B$5:$F$34, 5, FALSE)), 0)</f>
        <v>4.34</v>
      </c>
      <c r="Z234" s="233"/>
      <c r="AA234" s="242">
        <f>IFERROR(VALUE(VLOOKUP(Z234, 'Config Option - UW'!$B$5:$F$34, 5, FALSE)), 0)</f>
        <v>0</v>
      </c>
      <c r="AB234" s="236"/>
      <c r="AC234" s="242">
        <f>IFERROR(VALUE(VLOOKUP(AB234, 'Config Option - UW'!$B$5:$F$34, 5, FALSE)), 0)</f>
        <v>0</v>
      </c>
      <c r="AD234" s="191"/>
      <c r="AE234"/>
    </row>
    <row r="235" spans="1:31" ht="16">
      <c r="A235" s="140" t="s">
        <v>977</v>
      </c>
      <c r="B235" s="244">
        <v>218</v>
      </c>
      <c r="C235" s="141" t="s">
        <v>963</v>
      </c>
      <c r="D235" s="142" t="s">
        <v>964</v>
      </c>
      <c r="E235" s="171" t="s">
        <v>978</v>
      </c>
      <c r="F235" s="144" t="s">
        <v>137</v>
      </c>
      <c r="G235" s="147" t="s">
        <v>81</v>
      </c>
      <c r="H235" s="145" t="s">
        <v>83</v>
      </c>
      <c r="I235" s="144" t="s">
        <v>138</v>
      </c>
      <c r="J235" s="142" t="s">
        <v>139</v>
      </c>
      <c r="K235" s="141" t="s">
        <v>979</v>
      </c>
      <c r="L235" s="147"/>
      <c r="M235" s="168"/>
      <c r="N235" s="167"/>
      <c r="O235" s="149" t="s">
        <v>141</v>
      </c>
      <c r="P235" s="150" t="s">
        <v>790</v>
      </c>
      <c r="Q235" s="151"/>
      <c r="R235" s="247" t="s">
        <v>53</v>
      </c>
      <c r="S235" s="126">
        <f>IF(R235="", "", IFERROR(VLOOKUP(R235, 'Config Option - UW'!$A$38:$B$42, 2, FALSE), "") + W235 + Y235 + AA235)</f>
        <v>65</v>
      </c>
      <c r="T235" s="128">
        <f>IFERROR(VLOOKUP(R235, 'Config Option - UW'!$A$38:$D$42, 3, FALSE), "")</f>
        <v>1.8749999999999999E-2</v>
      </c>
      <c r="U235" s="124">
        <f>IFERROR(VLOOKUP(R235, 'Config Option - UW'!$A$38:$D$42, 4, FALSE), "")</f>
        <v>4.7600000000000003E-2</v>
      </c>
      <c r="V235" s="233"/>
      <c r="W235" s="241">
        <f>IFERROR(VALUE(VLOOKUP(V235, 'Config Option - UW'!$B$5:$F$34, 5, FALSE)), 0)</f>
        <v>0</v>
      </c>
      <c r="X235" s="233"/>
      <c r="Y235" s="241">
        <f>IFERROR(VALUE(VLOOKUP(X235, 'Config Option - UW'!$B$5:$F$34, 5, FALSE)), 0)</f>
        <v>0</v>
      </c>
      <c r="Z235" s="233"/>
      <c r="AA235" s="242">
        <f>IFERROR(VALUE(VLOOKUP(Z235, 'Config Option - UW'!$B$5:$F$34, 5, FALSE)), 0)</f>
        <v>0</v>
      </c>
      <c r="AB235" s="238"/>
      <c r="AC235" s="242">
        <f>IFERROR(VALUE(VLOOKUP(AB235, 'Config Option - UW'!$B$5:$F$34, 5, FALSE)), 0)</f>
        <v>0</v>
      </c>
      <c r="AD235" s="191"/>
      <c r="AE235"/>
    </row>
    <row r="236" spans="1:31" ht="16">
      <c r="A236" s="140" t="s">
        <v>980</v>
      </c>
      <c r="B236" s="244">
        <v>219</v>
      </c>
      <c r="C236" s="141" t="s">
        <v>963</v>
      </c>
      <c r="D236" s="142" t="s">
        <v>964</v>
      </c>
      <c r="E236" s="142" t="s">
        <v>981</v>
      </c>
      <c r="F236" s="144" t="s">
        <v>137</v>
      </c>
      <c r="G236" s="147" t="s">
        <v>81</v>
      </c>
      <c r="H236" s="145" t="s">
        <v>83</v>
      </c>
      <c r="I236" s="144" t="s">
        <v>138</v>
      </c>
      <c r="J236" s="142" t="s">
        <v>195</v>
      </c>
      <c r="K236" s="141" t="s">
        <v>982</v>
      </c>
      <c r="L236" s="147"/>
      <c r="M236" s="168"/>
      <c r="N236" s="167"/>
      <c r="O236" s="149" t="s">
        <v>141</v>
      </c>
      <c r="P236" s="150" t="s">
        <v>790</v>
      </c>
      <c r="Q236" s="151"/>
      <c r="R236" s="247" t="s">
        <v>64</v>
      </c>
      <c r="S236" s="126">
        <f>IF(R236="", "", IFERROR(VLOOKUP(R236, 'Config Option - UW'!$A$38:$B$42, 2, FALSE), "") + W236 + Y236 + AA236)</f>
        <v>89.65100000000001</v>
      </c>
      <c r="T236" s="128">
        <f>IFERROR(VLOOKUP(R236, 'Config Option - UW'!$A$38:$D$42, 3, FALSE), "")</f>
        <v>1.8749999999999999E-2</v>
      </c>
      <c r="U236" s="124">
        <f>IFERROR(VLOOKUP(R236, 'Config Option - UW'!$A$38:$D$42, 4, FALSE), "")</f>
        <v>4.7600000000000003E-2</v>
      </c>
      <c r="V236" s="233" t="s">
        <v>197</v>
      </c>
      <c r="W236" s="241">
        <f>IFERROR(VALUE(VLOOKUP(V236, 'Config Option - UW'!$B$5:$F$34, 5, FALSE)), 0)</f>
        <v>10.311</v>
      </c>
      <c r="X236" s="233" t="s">
        <v>235</v>
      </c>
      <c r="Y236" s="241">
        <f>IFERROR(VALUE(VLOOKUP(X236, 'Config Option - UW'!$B$5:$F$34, 5, FALSE)), 0)</f>
        <v>4.34</v>
      </c>
      <c r="Z236" s="233"/>
      <c r="AA236" s="242">
        <f>IFERROR(VALUE(VLOOKUP(Z236, 'Config Option - UW'!$B$5:$F$34, 5, FALSE)), 0)</f>
        <v>0</v>
      </c>
      <c r="AB236" s="236"/>
      <c r="AC236" s="242">
        <f>IFERROR(VALUE(VLOOKUP(AB236, 'Config Option - UW'!$B$5:$F$34, 5, FALSE)), 0)</f>
        <v>0</v>
      </c>
      <c r="AD236" s="191"/>
      <c r="AE236"/>
    </row>
    <row r="237" spans="1:31" ht="17">
      <c r="A237" s="142"/>
      <c r="B237" s="244">
        <v>220</v>
      </c>
      <c r="C237" s="141" t="s">
        <v>188</v>
      </c>
      <c r="D237" s="142" t="s">
        <v>964</v>
      </c>
      <c r="E237" s="143" t="s">
        <v>983</v>
      </c>
      <c r="F237" s="144" t="s">
        <v>137</v>
      </c>
      <c r="G237" s="147" t="s">
        <v>81</v>
      </c>
      <c r="H237" s="145" t="s">
        <v>83</v>
      </c>
      <c r="I237" s="144" t="s">
        <v>138</v>
      </c>
      <c r="J237" s="142" t="s">
        <v>146</v>
      </c>
      <c r="K237" s="141" t="s">
        <v>984</v>
      </c>
      <c r="L237" s="147"/>
      <c r="M237" s="168"/>
      <c r="N237" s="167"/>
      <c r="O237" s="149" t="s">
        <v>141</v>
      </c>
      <c r="P237" s="150" t="s">
        <v>157</v>
      </c>
      <c r="Q237" s="151"/>
      <c r="R237" s="247" t="s">
        <v>21</v>
      </c>
      <c r="S237" s="126">
        <f>IF(R237="", "", IFERROR(VLOOKUP(R237, 'Config Option - UW'!$A$38:$B$42, 2, FALSE), "") + W237 + Y237 + AA237)</f>
        <v>34.4255</v>
      </c>
      <c r="T237" s="128">
        <f>IFERROR(VLOOKUP(R237, 'Config Option - UW'!$A$38:$D$42, 3, FALSE), "")</f>
        <v>1.8749999999999999E-2</v>
      </c>
      <c r="U237" s="124">
        <f>IFERROR(VLOOKUP(R237, 'Config Option - UW'!$A$38:$D$42, 4, FALSE), "")</f>
        <v>0</v>
      </c>
      <c r="V237" s="233" t="s">
        <v>153</v>
      </c>
      <c r="W237" s="241">
        <f>IFERROR(VALUE(VLOOKUP(V237, 'Config Option - UW'!$B$5:$F$34, 5, FALSE)), 0)</f>
        <v>2.4255</v>
      </c>
      <c r="X237" s="236"/>
      <c r="Y237" s="241">
        <f>IFERROR(VALUE(VLOOKUP(X237, 'Config Option - UW'!$B$5:$F$34, 5, FALSE)), 0)</f>
        <v>0</v>
      </c>
      <c r="Z237" s="233"/>
      <c r="AA237" s="242">
        <f>IFERROR(VALUE(VLOOKUP(Z237, 'Config Option - UW'!$B$5:$F$34, 5, FALSE)), 0)</f>
        <v>0</v>
      </c>
      <c r="AB237" s="233"/>
      <c r="AC237" s="242">
        <f>IFERROR(VALUE(VLOOKUP(AB237, 'Config Option - UW'!$B$5:$F$34, 5, FALSE)), 0)</f>
        <v>0</v>
      </c>
      <c r="AD237" s="191"/>
      <c r="AE237"/>
    </row>
    <row r="238" spans="1:31" ht="17">
      <c r="A238" s="140"/>
      <c r="B238" s="244">
        <v>221</v>
      </c>
      <c r="C238" s="141" t="s">
        <v>188</v>
      </c>
      <c r="D238" s="142" t="s">
        <v>964</v>
      </c>
      <c r="E238" s="143" t="s">
        <v>985</v>
      </c>
      <c r="F238" s="144" t="s">
        <v>137</v>
      </c>
      <c r="G238" s="147" t="s">
        <v>81</v>
      </c>
      <c r="H238" s="145" t="s">
        <v>83</v>
      </c>
      <c r="I238" s="144" t="s">
        <v>138</v>
      </c>
      <c r="J238" s="142" t="s">
        <v>146</v>
      </c>
      <c r="K238" s="141" t="s">
        <v>986</v>
      </c>
      <c r="L238" s="147"/>
      <c r="M238" s="168"/>
      <c r="N238" s="167"/>
      <c r="O238" s="149" t="s">
        <v>141</v>
      </c>
      <c r="P238" s="150" t="s">
        <v>157</v>
      </c>
      <c r="Q238" s="151"/>
      <c r="R238" s="247" t="s">
        <v>21</v>
      </c>
      <c r="S238" s="126">
        <f>IF(R238="", "", IFERROR(VLOOKUP(R238, 'Config Option - UW'!$A$38:$B$42, 2, FALSE), "") + W238 + Y238 + AA238)</f>
        <v>34.4255</v>
      </c>
      <c r="T238" s="128">
        <f>IFERROR(VLOOKUP(R238, 'Config Option - UW'!$A$38:$D$42, 3, FALSE), "")</f>
        <v>1.8749999999999999E-2</v>
      </c>
      <c r="U238" s="124">
        <f>IFERROR(VLOOKUP(R238, 'Config Option - UW'!$A$38:$D$42, 4, FALSE), "")</f>
        <v>0</v>
      </c>
      <c r="V238" s="233" t="s">
        <v>153</v>
      </c>
      <c r="W238" s="241">
        <f>IFERROR(VALUE(VLOOKUP(V238, 'Config Option - UW'!$B$5:$F$34, 5, FALSE)), 0)</f>
        <v>2.4255</v>
      </c>
      <c r="X238" s="236"/>
      <c r="Y238" s="241">
        <f>IFERROR(VALUE(VLOOKUP(X238, 'Config Option - UW'!$B$5:$F$34, 5, FALSE)), 0)</f>
        <v>0</v>
      </c>
      <c r="Z238" s="233"/>
      <c r="AA238" s="242">
        <f>IFERROR(VALUE(VLOOKUP(Z238, 'Config Option - UW'!$B$5:$F$34, 5, FALSE)), 0)</f>
        <v>0</v>
      </c>
      <c r="AB238" s="233"/>
      <c r="AC238" s="242">
        <f>IFERROR(VALUE(VLOOKUP(AB238, 'Config Option - UW'!$B$5:$F$34, 5, FALSE)), 0)</f>
        <v>0</v>
      </c>
      <c r="AD238" s="191"/>
      <c r="AE238"/>
    </row>
    <row r="239" spans="1:31" ht="16">
      <c r="A239" s="140"/>
      <c r="B239" s="244">
        <v>222</v>
      </c>
      <c r="C239" s="141" t="s">
        <v>963</v>
      </c>
      <c r="D239" s="142" t="s">
        <v>964</v>
      </c>
      <c r="E239" s="142" t="s">
        <v>987</v>
      </c>
      <c r="F239" s="144" t="s">
        <v>137</v>
      </c>
      <c r="G239" s="147" t="s">
        <v>81</v>
      </c>
      <c r="H239" s="145" t="s">
        <v>83</v>
      </c>
      <c r="I239" s="144" t="s">
        <v>138</v>
      </c>
      <c r="J239" s="142" t="s">
        <v>151</v>
      </c>
      <c r="K239" s="141" t="s">
        <v>988</v>
      </c>
      <c r="L239" s="189"/>
      <c r="M239" s="189"/>
      <c r="N239" s="167"/>
      <c r="O239" s="149" t="s">
        <v>141</v>
      </c>
      <c r="P239" s="150" t="s">
        <v>157</v>
      </c>
      <c r="Q239" s="151"/>
      <c r="R239" s="247" t="s">
        <v>25</v>
      </c>
      <c r="S239" s="126">
        <f>IF(R239="", "", IFERROR(VLOOKUP(R239, 'Config Option - UW'!$A$38:$B$42, 2, FALSE), "") + W239 + Y239 + AA239)</f>
        <v>70</v>
      </c>
      <c r="T239" s="128">
        <f>IFERROR(VLOOKUP(R239, 'Config Option - UW'!$A$38:$D$42, 3, FALSE), "")</f>
        <v>1.8749999999999999E-2</v>
      </c>
      <c r="U239" s="124">
        <f>IFERROR(VLOOKUP(R239, 'Config Option - UW'!$A$38:$D$42, 4, FALSE), "")</f>
        <v>0</v>
      </c>
      <c r="V239" s="233"/>
      <c r="W239" s="241">
        <f>IFERROR(VALUE(VLOOKUP(V239, 'Config Option - UW'!$B$5:$F$34, 5, FALSE)), 0)</f>
        <v>0</v>
      </c>
      <c r="X239" s="233"/>
      <c r="Y239" s="241">
        <f>IFERROR(VALUE(VLOOKUP(X239, 'Config Option - UW'!$B$5:$F$34, 5, FALSE)), 0)</f>
        <v>0</v>
      </c>
      <c r="Z239" s="233"/>
      <c r="AA239" s="242">
        <f>IFERROR(VALUE(VLOOKUP(Z239, 'Config Option - UW'!$B$5:$F$34, 5, FALSE)), 0)</f>
        <v>0</v>
      </c>
      <c r="AB239" s="238"/>
      <c r="AC239" s="242">
        <f>IFERROR(VALUE(VLOOKUP(AB239, 'Config Option - UW'!$B$5:$F$34, 5, FALSE)), 0)</f>
        <v>0</v>
      </c>
      <c r="AD239" s="191"/>
      <c r="AE239"/>
    </row>
    <row r="240" spans="1:31" ht="16">
      <c r="A240" s="140" t="s">
        <v>989</v>
      </c>
      <c r="B240" s="244">
        <v>223</v>
      </c>
      <c r="C240" s="141" t="s">
        <v>990</v>
      </c>
      <c r="D240" s="142" t="s">
        <v>991</v>
      </c>
      <c r="E240" s="142" t="s">
        <v>992</v>
      </c>
      <c r="F240" s="144" t="s">
        <v>137</v>
      </c>
      <c r="G240" s="147" t="s">
        <v>81</v>
      </c>
      <c r="H240" s="145" t="s">
        <v>83</v>
      </c>
      <c r="I240" s="144" t="s">
        <v>138</v>
      </c>
      <c r="J240" s="142" t="s">
        <v>139</v>
      </c>
      <c r="K240" s="141" t="s">
        <v>993</v>
      </c>
      <c r="L240" s="147"/>
      <c r="M240" s="168"/>
      <c r="N240" s="167"/>
      <c r="O240" s="149" t="s">
        <v>141</v>
      </c>
      <c r="P240" s="150" t="s">
        <v>790</v>
      </c>
      <c r="Q240" s="151"/>
      <c r="R240" s="247" t="s">
        <v>64</v>
      </c>
      <c r="S240" s="126">
        <f>IF(R240="", "", IFERROR(VLOOKUP(R240, 'Config Option - UW'!$A$38:$B$42, 2, FALSE), "") + W240 + Y240 + AA240)</f>
        <v>89.65100000000001</v>
      </c>
      <c r="T240" s="128">
        <f>IFERROR(VLOOKUP(R240, 'Config Option - UW'!$A$38:$D$42, 3, FALSE), "")</f>
        <v>1.8749999999999999E-2</v>
      </c>
      <c r="U240" s="124">
        <f>IFERROR(VLOOKUP(R240, 'Config Option - UW'!$A$38:$D$42, 4, FALSE), "")</f>
        <v>4.7600000000000003E-2</v>
      </c>
      <c r="V240" s="233" t="s">
        <v>197</v>
      </c>
      <c r="W240" s="241">
        <f>IFERROR(VALUE(VLOOKUP(V240, 'Config Option - UW'!$B$5:$F$34, 5, FALSE)), 0)</f>
        <v>10.311</v>
      </c>
      <c r="X240" s="233" t="s">
        <v>235</v>
      </c>
      <c r="Y240" s="241">
        <f>IFERROR(VALUE(VLOOKUP(X240, 'Config Option - UW'!$B$5:$F$34, 5, FALSE)), 0)</f>
        <v>4.34</v>
      </c>
      <c r="Z240" s="233"/>
      <c r="AA240" s="242">
        <f>IFERROR(VALUE(VLOOKUP(Z240, 'Config Option - UW'!$B$5:$F$34, 5, FALSE)), 0)</f>
        <v>0</v>
      </c>
      <c r="AB240" s="236"/>
      <c r="AC240" s="242">
        <f>IFERROR(VALUE(VLOOKUP(AB240, 'Config Option - UW'!$B$5:$F$34, 5, FALSE)), 0)</f>
        <v>0</v>
      </c>
      <c r="AD240" s="191"/>
      <c r="AE240"/>
    </row>
    <row r="241" spans="1:31" ht="17">
      <c r="A241" s="140" t="s">
        <v>994</v>
      </c>
      <c r="B241" s="244">
        <v>224</v>
      </c>
      <c r="C241" s="141" t="s">
        <v>990</v>
      </c>
      <c r="D241" s="142" t="s">
        <v>991</v>
      </c>
      <c r="E241" s="143" t="s">
        <v>992</v>
      </c>
      <c r="F241" s="144" t="s">
        <v>137</v>
      </c>
      <c r="G241" s="147" t="s">
        <v>81</v>
      </c>
      <c r="H241" s="145" t="s">
        <v>83</v>
      </c>
      <c r="I241" s="144" t="s">
        <v>138</v>
      </c>
      <c r="J241" s="142" t="s">
        <v>139</v>
      </c>
      <c r="K241" s="141" t="s">
        <v>995</v>
      </c>
      <c r="L241" s="147"/>
      <c r="M241" s="168"/>
      <c r="N241" s="167"/>
      <c r="O241" s="166" t="s">
        <v>171</v>
      </c>
      <c r="P241" s="150" t="s">
        <v>790</v>
      </c>
      <c r="Q241" s="151"/>
      <c r="R241" s="249"/>
      <c r="S241" s="126" t="str">
        <f>IF(R241="", "", IFERROR(VLOOKUP(R241, 'Config Option - UW'!$A$38:$B$42, 2, FALSE), "") + W241 + Y241 + AA241)</f>
        <v/>
      </c>
      <c r="T241" s="128" t="str">
        <f>IFERROR(VLOOKUP(AD241, 'Config Option - UW'!$A$38:$D$42, 3, FALSE), "")</f>
        <v/>
      </c>
      <c r="U241" s="124" t="str">
        <f>IFERROR(VLOOKUP(R241, 'Config Option - UW'!$A$38:$D$42, 4, FALSE), "")</f>
        <v/>
      </c>
      <c r="V241" s="233"/>
      <c r="W241" s="241">
        <f>IFERROR(VALUE(VLOOKUP(V241, 'Config Option - UW'!$B$5:$F$34, 5, FALSE)), 0)</f>
        <v>0</v>
      </c>
      <c r="X241" s="233"/>
      <c r="Y241" s="241">
        <f>IFERROR(VALUE(VLOOKUP(X241, 'Config Option - UW'!$B$5:$F$34, 5, FALSE)), 0)</f>
        <v>0</v>
      </c>
      <c r="Z241" s="233"/>
      <c r="AA241" s="242">
        <f>IFERROR(VALUE(VLOOKUP(Z241, 'Config Option - UW'!$B$5:$F$34, 5, FALSE)), 0)</f>
        <v>0</v>
      </c>
      <c r="AB241" s="238"/>
      <c r="AC241" s="242">
        <f>IFERROR(VALUE(VLOOKUP(AB241, 'Config Option - UW'!$B$5:$F$34, 5, FALSE)), 0)</f>
        <v>0</v>
      </c>
      <c r="AD241" s="150" t="s">
        <v>879</v>
      </c>
      <c r="AE241"/>
    </row>
    <row r="242" spans="1:31" ht="16">
      <c r="A242" s="140" t="s">
        <v>996</v>
      </c>
      <c r="B242" s="244">
        <v>225</v>
      </c>
      <c r="C242" s="141" t="s">
        <v>997</v>
      </c>
      <c r="D242" s="142" t="s">
        <v>991</v>
      </c>
      <c r="E242" s="142" t="s">
        <v>998</v>
      </c>
      <c r="F242" s="144" t="s">
        <v>137</v>
      </c>
      <c r="G242" s="147" t="s">
        <v>81</v>
      </c>
      <c r="H242" s="145" t="s">
        <v>83</v>
      </c>
      <c r="I242" s="144" t="s">
        <v>138</v>
      </c>
      <c r="J242" s="142" t="s">
        <v>151</v>
      </c>
      <c r="K242" s="141" t="s">
        <v>999</v>
      </c>
      <c r="L242" s="147"/>
      <c r="M242" s="168"/>
      <c r="N242" s="167"/>
      <c r="O242" s="149" t="s">
        <v>141</v>
      </c>
      <c r="P242" s="150" t="s">
        <v>790</v>
      </c>
      <c r="Q242" s="151"/>
      <c r="R242" s="247" t="s">
        <v>21</v>
      </c>
      <c r="S242" s="126">
        <f>IF(R242="", "", IFERROR(VLOOKUP(R242, 'Config Option - UW'!$A$38:$B$42, 2, FALSE), "") + W242 + Y242 + AA242)</f>
        <v>34.4255</v>
      </c>
      <c r="T242" s="128">
        <f>IFERROR(VLOOKUP(R242, 'Config Option - UW'!$A$38:$D$42, 3, FALSE), "")</f>
        <v>1.8749999999999999E-2</v>
      </c>
      <c r="U242" s="124">
        <f>IFERROR(VLOOKUP(R242, 'Config Option - UW'!$A$38:$D$42, 4, FALSE), "")</f>
        <v>0</v>
      </c>
      <c r="V242" s="233" t="s">
        <v>153</v>
      </c>
      <c r="W242" s="241">
        <f>IFERROR(VALUE(VLOOKUP(V242, 'Config Option - UW'!$B$5:$F$34, 5, FALSE)), 0)</f>
        <v>2.4255</v>
      </c>
      <c r="X242" s="233"/>
      <c r="Y242" s="241">
        <f>IFERROR(VALUE(VLOOKUP(X242, 'Config Option - UW'!$B$5:$F$34, 5, FALSE)), 0)</f>
        <v>0</v>
      </c>
      <c r="Z242" s="233"/>
      <c r="AA242" s="242">
        <f>IFERROR(VALUE(VLOOKUP(Z242, 'Config Option - UW'!$B$5:$F$34, 5, FALSE)), 0)</f>
        <v>0</v>
      </c>
      <c r="AB242" s="236"/>
      <c r="AC242" s="242">
        <f>IFERROR(VALUE(VLOOKUP(AB242, 'Config Option - UW'!$B$5:$F$34, 5, FALSE)), 0)</f>
        <v>0</v>
      </c>
      <c r="AD242" s="191"/>
      <c r="AE242"/>
    </row>
    <row r="243" spans="1:31" ht="17">
      <c r="A243" s="140" t="s">
        <v>1000</v>
      </c>
      <c r="B243" s="244">
        <v>226</v>
      </c>
      <c r="C243" s="141" t="s">
        <v>1001</v>
      </c>
      <c r="D243" s="142" t="s">
        <v>991</v>
      </c>
      <c r="E243" s="143" t="s">
        <v>1002</v>
      </c>
      <c r="F243" s="144" t="s">
        <v>137</v>
      </c>
      <c r="G243" s="147" t="s">
        <v>81</v>
      </c>
      <c r="H243" s="145" t="s">
        <v>83</v>
      </c>
      <c r="I243" s="144" t="s">
        <v>138</v>
      </c>
      <c r="J243" s="142" t="s">
        <v>146</v>
      </c>
      <c r="K243" s="141" t="s">
        <v>1003</v>
      </c>
      <c r="L243" s="147"/>
      <c r="M243" s="168"/>
      <c r="N243" s="167"/>
      <c r="O243" s="149" t="s">
        <v>141</v>
      </c>
      <c r="P243" s="150" t="s">
        <v>790</v>
      </c>
      <c r="Q243" s="151"/>
      <c r="R243" s="247" t="s">
        <v>21</v>
      </c>
      <c r="S243" s="126">
        <f>IF(R243="", "", IFERROR(VLOOKUP(R243, 'Config Option - UW'!$A$38:$B$42, 2, FALSE), "") + W243 + Y243 + AA243)</f>
        <v>34.4255</v>
      </c>
      <c r="T243" s="128">
        <f>IFERROR(VLOOKUP(R243, 'Config Option - UW'!$A$38:$D$42, 3, FALSE), "")</f>
        <v>1.8749999999999999E-2</v>
      </c>
      <c r="U243" s="124">
        <f>IFERROR(VLOOKUP(R243, 'Config Option - UW'!$A$38:$D$42, 4, FALSE), "")</f>
        <v>0</v>
      </c>
      <c r="V243" s="233" t="s">
        <v>153</v>
      </c>
      <c r="W243" s="241">
        <f>IFERROR(VALUE(VLOOKUP(V243, 'Config Option - UW'!$B$5:$F$34, 5, FALSE)), 0)</f>
        <v>2.4255</v>
      </c>
      <c r="X243" s="233"/>
      <c r="Y243" s="241">
        <f>IFERROR(VALUE(VLOOKUP(X243, 'Config Option - UW'!$B$5:$F$34, 5, FALSE)), 0)</f>
        <v>0</v>
      </c>
      <c r="Z243" s="233"/>
      <c r="AA243" s="242">
        <f>IFERROR(VALUE(VLOOKUP(Z243, 'Config Option - UW'!$B$5:$F$34, 5, FALSE)), 0)</f>
        <v>0</v>
      </c>
      <c r="AB243" s="236"/>
      <c r="AC243" s="242">
        <f>IFERROR(VALUE(VLOOKUP(AB243, 'Config Option - UW'!$B$5:$F$34, 5, FALSE)), 0)</f>
        <v>0</v>
      </c>
      <c r="AD243" s="191"/>
      <c r="AE243"/>
    </row>
    <row r="244" spans="1:31" ht="17">
      <c r="A244" s="140" t="s">
        <v>1004</v>
      </c>
      <c r="B244" s="244">
        <v>227</v>
      </c>
      <c r="C244" s="141" t="s">
        <v>1005</v>
      </c>
      <c r="D244" s="142" t="s">
        <v>991</v>
      </c>
      <c r="E244" s="143" t="s">
        <v>1006</v>
      </c>
      <c r="F244" s="144" t="s">
        <v>137</v>
      </c>
      <c r="G244" s="147" t="s">
        <v>81</v>
      </c>
      <c r="H244" s="145" t="s">
        <v>83</v>
      </c>
      <c r="I244" s="144" t="s">
        <v>138</v>
      </c>
      <c r="J244" s="142" t="s">
        <v>195</v>
      </c>
      <c r="K244" s="141" t="s">
        <v>1007</v>
      </c>
      <c r="L244" s="147"/>
      <c r="M244" s="168"/>
      <c r="N244" s="167"/>
      <c r="O244" s="149" t="s">
        <v>141</v>
      </c>
      <c r="P244" s="150" t="s">
        <v>790</v>
      </c>
      <c r="Q244" s="151"/>
      <c r="R244" s="247" t="s">
        <v>64</v>
      </c>
      <c r="S244" s="126">
        <f>IF(R244="", "", IFERROR(VLOOKUP(R244, 'Config Option - UW'!$A$38:$B$42, 2, FALSE), "") + W244 + Y244 + AA244)</f>
        <v>89.65100000000001</v>
      </c>
      <c r="T244" s="128">
        <f>IFERROR(VLOOKUP(R244, 'Config Option - UW'!$A$38:$D$42, 3, FALSE), "")</f>
        <v>1.8749999999999999E-2</v>
      </c>
      <c r="U244" s="124">
        <f>IFERROR(VLOOKUP(R244, 'Config Option - UW'!$A$38:$D$42, 4, FALSE), "")</f>
        <v>4.7600000000000003E-2</v>
      </c>
      <c r="V244" s="233" t="s">
        <v>197</v>
      </c>
      <c r="W244" s="241">
        <f>IFERROR(VALUE(VLOOKUP(V244, 'Config Option - UW'!$B$5:$F$34, 5, FALSE)), 0)</f>
        <v>10.311</v>
      </c>
      <c r="X244" s="233" t="s">
        <v>235</v>
      </c>
      <c r="Y244" s="241">
        <f>IFERROR(VALUE(VLOOKUP(X244, 'Config Option - UW'!$B$5:$F$34, 5, FALSE)), 0)</f>
        <v>4.34</v>
      </c>
      <c r="Z244" s="233"/>
      <c r="AA244" s="242">
        <f>IFERROR(VALUE(VLOOKUP(Z244, 'Config Option - UW'!$B$5:$F$34, 5, FALSE)), 0)</f>
        <v>0</v>
      </c>
      <c r="AB244" s="236"/>
      <c r="AC244" s="242">
        <f>IFERROR(VALUE(VLOOKUP(AB244, 'Config Option - UW'!$B$5:$F$34, 5, FALSE)), 0)</f>
        <v>0</v>
      </c>
      <c r="AD244" s="191"/>
      <c r="AE244"/>
    </row>
    <row r="245" spans="1:31" ht="17">
      <c r="A245" s="140" t="s">
        <v>1008</v>
      </c>
      <c r="B245" s="244">
        <v>228</v>
      </c>
      <c r="C245" s="141" t="s">
        <v>990</v>
      </c>
      <c r="D245" s="142" t="s">
        <v>991</v>
      </c>
      <c r="E245" s="143" t="s">
        <v>1009</v>
      </c>
      <c r="F245" s="144" t="s">
        <v>137</v>
      </c>
      <c r="G245" s="147" t="s">
        <v>81</v>
      </c>
      <c r="H245" s="145" t="s">
        <v>83</v>
      </c>
      <c r="I245" s="144" t="s">
        <v>138</v>
      </c>
      <c r="J245" s="142" t="s">
        <v>280</v>
      </c>
      <c r="K245" s="141" t="s">
        <v>1010</v>
      </c>
      <c r="L245" s="147"/>
      <c r="M245" s="168"/>
      <c r="N245" s="167"/>
      <c r="O245" s="149" t="s">
        <v>141</v>
      </c>
      <c r="P245" s="150" t="s">
        <v>790</v>
      </c>
      <c r="Q245" s="151"/>
      <c r="R245" s="247" t="s">
        <v>25</v>
      </c>
      <c r="S245" s="126">
        <f>IF(R245="", "", IFERROR(VLOOKUP(R245, 'Config Option - UW'!$A$38:$B$42, 2, FALSE), "") + W245 + Y245 + AA245)</f>
        <v>84.241500000000002</v>
      </c>
      <c r="T245" s="128">
        <f>IFERROR(VLOOKUP(R245, 'Config Option - UW'!$A$38:$D$42, 3, FALSE), "")</f>
        <v>1.8749999999999999E-2</v>
      </c>
      <c r="U245" s="124">
        <f>IFERROR(VLOOKUP(R245, 'Config Option - UW'!$A$38:$D$42, 4, FALSE), "")</f>
        <v>0</v>
      </c>
      <c r="V245" s="233" t="s">
        <v>282</v>
      </c>
      <c r="W245" s="241">
        <f>IFERROR(VALUE(VLOOKUP(V245, 'Config Option - UW'!$B$5:$F$34, 5, FALSE)), 0)</f>
        <v>9.9015000000000004</v>
      </c>
      <c r="X245" s="233" t="s">
        <v>235</v>
      </c>
      <c r="Y245" s="241">
        <f>IFERROR(VALUE(VLOOKUP(X245, 'Config Option - UW'!$B$5:$F$34, 5, FALSE)), 0)</f>
        <v>4.34</v>
      </c>
      <c r="Z245" s="233"/>
      <c r="AA245" s="242">
        <f>IFERROR(VALUE(VLOOKUP(Z245, 'Config Option - UW'!$B$5:$F$34, 5, FALSE)), 0)</f>
        <v>0</v>
      </c>
      <c r="AB245" s="236"/>
      <c r="AC245" s="242">
        <f>IFERROR(VALUE(VLOOKUP(AB245, 'Config Option - UW'!$B$5:$F$34, 5, FALSE)), 0)</f>
        <v>0</v>
      </c>
      <c r="AD245" s="191"/>
      <c r="AE245"/>
    </row>
    <row r="246" spans="1:31" ht="17">
      <c r="A246" s="140" t="s">
        <v>1011</v>
      </c>
      <c r="B246" s="244">
        <v>229</v>
      </c>
      <c r="C246" s="141" t="s">
        <v>1001</v>
      </c>
      <c r="D246" s="142" t="s">
        <v>991</v>
      </c>
      <c r="E246" s="143" t="s">
        <v>1012</v>
      </c>
      <c r="F246" s="144" t="s">
        <v>137</v>
      </c>
      <c r="G246" s="147" t="s">
        <v>81</v>
      </c>
      <c r="H246" s="145" t="s">
        <v>83</v>
      </c>
      <c r="I246" s="144" t="s">
        <v>138</v>
      </c>
      <c r="J246" s="142" t="s">
        <v>139</v>
      </c>
      <c r="K246" s="141" t="s">
        <v>1013</v>
      </c>
      <c r="L246" s="147"/>
      <c r="M246" s="168"/>
      <c r="N246" s="167"/>
      <c r="O246" s="149" t="s">
        <v>141</v>
      </c>
      <c r="P246" s="150" t="s">
        <v>790</v>
      </c>
      <c r="Q246" s="151"/>
      <c r="R246" s="247" t="s">
        <v>49</v>
      </c>
      <c r="S246" s="126">
        <f>IF(R246="", "", IFERROR(VLOOKUP(R246, 'Config Option - UW'!$A$38:$B$42, 2, FALSE), "") + W246 + Y246 + AA246)</f>
        <v>44.334000000000003</v>
      </c>
      <c r="T246" s="128">
        <f>IFERROR(VLOOKUP(R246, 'Config Option - UW'!$A$38:$D$42, 3, FALSE), "")</f>
        <v>1.8749999999999999E-2</v>
      </c>
      <c r="U246" s="124">
        <f>IFERROR(VLOOKUP(R246, 'Config Option - UW'!$A$38:$D$42, 4, FALSE), "")</f>
        <v>4.7600000000000003E-2</v>
      </c>
      <c r="V246" s="233" t="s">
        <v>166</v>
      </c>
      <c r="W246" s="241">
        <f>IFERROR(VALUE(VLOOKUP(V246, 'Config Option - UW'!$B$5:$F$34, 5, FALSE)), 0)</f>
        <v>3.0659999999999998</v>
      </c>
      <c r="X246" s="233" t="s">
        <v>201</v>
      </c>
      <c r="Y246" s="241">
        <f>IFERROR(VALUE(VLOOKUP(X246, 'Config Option - UW'!$B$5:$F$34, 5, FALSE)), 0)</f>
        <v>2.2680000000000002</v>
      </c>
      <c r="Z246" s="236"/>
      <c r="AA246" s="242">
        <f>IFERROR(VALUE(VLOOKUP(Z246, 'Config Option - UW'!$B$5:$F$34, 5, FALSE)), 0)</f>
        <v>0</v>
      </c>
      <c r="AB246" s="233"/>
      <c r="AC246" s="242">
        <f>IFERROR(VALUE(VLOOKUP(AB246, 'Config Option - UW'!$B$5:$F$34, 5, FALSE)), 0)</f>
        <v>0</v>
      </c>
      <c r="AD246" s="191"/>
      <c r="AE246"/>
    </row>
    <row r="247" spans="1:31" ht="16">
      <c r="A247" s="140" t="s">
        <v>1014</v>
      </c>
      <c r="B247" s="244">
        <v>230</v>
      </c>
      <c r="C247" s="141" t="s">
        <v>1015</v>
      </c>
      <c r="D247" s="142" t="s">
        <v>1016</v>
      </c>
      <c r="E247" s="142" t="s">
        <v>1017</v>
      </c>
      <c r="F247" s="144" t="s">
        <v>137</v>
      </c>
      <c r="G247" s="147" t="s">
        <v>81</v>
      </c>
      <c r="H247" s="145" t="s">
        <v>83</v>
      </c>
      <c r="I247" s="144" t="s">
        <v>138</v>
      </c>
      <c r="J247" s="142" t="s">
        <v>280</v>
      </c>
      <c r="K247" s="141" t="s">
        <v>1018</v>
      </c>
      <c r="L247" s="147"/>
      <c r="M247" s="168"/>
      <c r="N247" s="167"/>
      <c r="O247" s="149" t="s">
        <v>141</v>
      </c>
      <c r="P247" s="150" t="s">
        <v>790</v>
      </c>
      <c r="Q247" s="151"/>
      <c r="R247" s="247" t="s">
        <v>25</v>
      </c>
      <c r="S247" s="126">
        <f>IF(R247="", "", IFERROR(VLOOKUP(R247, 'Config Option - UW'!$A$38:$B$42, 2, FALSE), "") + W247 + Y247 + AA247)</f>
        <v>84.241500000000002</v>
      </c>
      <c r="T247" s="128">
        <f>IFERROR(VLOOKUP(R247, 'Config Option - UW'!$A$38:$D$42, 3, FALSE), "")</f>
        <v>1.8749999999999999E-2</v>
      </c>
      <c r="U247" s="124">
        <f>IFERROR(VLOOKUP(R247, 'Config Option - UW'!$A$38:$D$42, 4, FALSE), "")</f>
        <v>0</v>
      </c>
      <c r="V247" s="233" t="s">
        <v>282</v>
      </c>
      <c r="W247" s="241">
        <f>IFERROR(VALUE(VLOOKUP(V247, 'Config Option - UW'!$B$5:$F$34, 5, FALSE)), 0)</f>
        <v>9.9015000000000004</v>
      </c>
      <c r="X247" s="233" t="s">
        <v>235</v>
      </c>
      <c r="Y247" s="241">
        <f>IFERROR(VALUE(VLOOKUP(X247, 'Config Option - UW'!$B$5:$F$34, 5, FALSE)), 0)</f>
        <v>4.34</v>
      </c>
      <c r="Z247" s="233"/>
      <c r="AA247" s="242">
        <f>IFERROR(VALUE(VLOOKUP(Z247, 'Config Option - UW'!$B$5:$F$34, 5, FALSE)), 0)</f>
        <v>0</v>
      </c>
      <c r="AB247" s="236"/>
      <c r="AC247" s="242">
        <f>IFERROR(VALUE(VLOOKUP(AB247, 'Config Option - UW'!$B$5:$F$34, 5, FALSE)), 0)</f>
        <v>0</v>
      </c>
      <c r="AD247" s="191"/>
      <c r="AE247"/>
    </row>
    <row r="248" spans="1:31" ht="16">
      <c r="A248" s="140" t="s">
        <v>1019</v>
      </c>
      <c r="B248" s="244">
        <v>231</v>
      </c>
      <c r="C248" s="141" t="s">
        <v>1020</v>
      </c>
      <c r="D248" s="142" t="s">
        <v>1016</v>
      </c>
      <c r="E248" s="171" t="s">
        <v>1021</v>
      </c>
      <c r="F248" s="144" t="s">
        <v>137</v>
      </c>
      <c r="G248" s="147" t="s">
        <v>81</v>
      </c>
      <c r="H248" s="145" t="s">
        <v>83</v>
      </c>
      <c r="I248" s="144" t="s">
        <v>138</v>
      </c>
      <c r="J248" s="142" t="s">
        <v>222</v>
      </c>
      <c r="K248" s="141" t="s">
        <v>1022</v>
      </c>
      <c r="L248" s="147"/>
      <c r="M248" s="168"/>
      <c r="N248" s="167"/>
      <c r="O248" s="149" t="s">
        <v>141</v>
      </c>
      <c r="P248" s="150" t="s">
        <v>790</v>
      </c>
      <c r="Q248" s="151"/>
      <c r="R248" s="247" t="s">
        <v>53</v>
      </c>
      <c r="S248" s="126">
        <f>IF(R248="", "", IFERROR(VLOOKUP(R248, 'Config Option - UW'!$A$38:$B$42, 2, FALSE), "") + W248 + Y248 + AA248)</f>
        <v>65</v>
      </c>
      <c r="T248" s="128">
        <f>IFERROR(VLOOKUP(R248, 'Config Option - UW'!$A$38:$D$42, 3, FALSE), "")</f>
        <v>1.8749999999999999E-2</v>
      </c>
      <c r="U248" s="124">
        <f>IFERROR(VLOOKUP(R248, 'Config Option - UW'!$A$38:$D$42, 4, FALSE), "")</f>
        <v>4.7600000000000003E-2</v>
      </c>
      <c r="V248" s="233"/>
      <c r="W248" s="241">
        <f>IFERROR(VALUE(VLOOKUP(V248, 'Config Option - UW'!$B$5:$F$34, 5, FALSE)), 0)</f>
        <v>0</v>
      </c>
      <c r="X248" s="233"/>
      <c r="Y248" s="241">
        <f>IFERROR(VALUE(VLOOKUP(X248, 'Config Option - UW'!$B$5:$F$34, 5, FALSE)), 0)</f>
        <v>0</v>
      </c>
      <c r="Z248" s="233"/>
      <c r="AA248" s="242">
        <f>IFERROR(VALUE(VLOOKUP(Z248, 'Config Option - UW'!$B$5:$F$34, 5, FALSE)), 0)</f>
        <v>0</v>
      </c>
      <c r="AB248" s="238"/>
      <c r="AC248" s="242">
        <f>IFERROR(VALUE(VLOOKUP(AB248, 'Config Option - UW'!$B$5:$F$34, 5, FALSE)), 0)</f>
        <v>0</v>
      </c>
      <c r="AD248" s="191"/>
      <c r="AE248"/>
    </row>
    <row r="249" spans="1:31" ht="16">
      <c r="A249" s="140" t="s">
        <v>1023</v>
      </c>
      <c r="B249" s="244">
        <v>232</v>
      </c>
      <c r="C249" s="141" t="s">
        <v>1024</v>
      </c>
      <c r="D249" s="142" t="s">
        <v>1016</v>
      </c>
      <c r="E249" s="142" t="s">
        <v>1025</v>
      </c>
      <c r="F249" s="144" t="s">
        <v>137</v>
      </c>
      <c r="G249" s="147" t="s">
        <v>81</v>
      </c>
      <c r="H249" s="145" t="s">
        <v>83</v>
      </c>
      <c r="I249" s="144" t="s">
        <v>138</v>
      </c>
      <c r="J249" s="142" t="s">
        <v>146</v>
      </c>
      <c r="K249" s="141" t="s">
        <v>1026</v>
      </c>
      <c r="L249" s="147"/>
      <c r="M249" s="168"/>
      <c r="N249" s="167"/>
      <c r="O249" s="149" t="s">
        <v>141</v>
      </c>
      <c r="P249" s="150" t="s">
        <v>790</v>
      </c>
      <c r="Q249" s="151"/>
      <c r="R249" s="247" t="s">
        <v>21</v>
      </c>
      <c r="S249" s="126">
        <f>IF(R249="", "", IFERROR(VLOOKUP(R249, 'Config Option - UW'!$A$38:$B$42, 2, FALSE), "") + W249 + Y249 + AA249)</f>
        <v>34.4255</v>
      </c>
      <c r="T249" s="128">
        <f>IFERROR(VLOOKUP(R249, 'Config Option - UW'!$A$38:$D$42, 3, FALSE), "")</f>
        <v>1.8749999999999999E-2</v>
      </c>
      <c r="U249" s="124">
        <f>IFERROR(VLOOKUP(R249, 'Config Option - UW'!$A$38:$D$42, 4, FALSE), "")</f>
        <v>0</v>
      </c>
      <c r="V249" s="233" t="s">
        <v>153</v>
      </c>
      <c r="W249" s="241">
        <f>IFERROR(VALUE(VLOOKUP(V249, 'Config Option - UW'!$B$5:$F$34, 5, FALSE)), 0)</f>
        <v>2.4255</v>
      </c>
      <c r="X249" s="236"/>
      <c r="Y249" s="241">
        <f>IFERROR(VALUE(VLOOKUP(X249, 'Config Option - UW'!$B$5:$F$34, 5, FALSE)), 0)</f>
        <v>0</v>
      </c>
      <c r="Z249" s="233"/>
      <c r="AA249" s="242">
        <f>IFERROR(VALUE(VLOOKUP(Z249, 'Config Option - UW'!$B$5:$F$34, 5, FALSE)), 0)</f>
        <v>0</v>
      </c>
      <c r="AB249" s="233"/>
      <c r="AC249" s="242">
        <f>IFERROR(VALUE(VLOOKUP(AB249, 'Config Option - UW'!$B$5:$F$34, 5, FALSE)), 0)</f>
        <v>0</v>
      </c>
      <c r="AD249" s="191"/>
      <c r="AE249"/>
    </row>
    <row r="250" spans="1:31" ht="17">
      <c r="A250" s="140" t="s">
        <v>1027</v>
      </c>
      <c r="B250" s="244">
        <v>233</v>
      </c>
      <c r="C250" s="141" t="s">
        <v>1028</v>
      </c>
      <c r="D250" s="142" t="s">
        <v>1016</v>
      </c>
      <c r="E250" s="143" t="s">
        <v>1029</v>
      </c>
      <c r="F250" s="144" t="s">
        <v>137</v>
      </c>
      <c r="G250" s="147" t="s">
        <v>81</v>
      </c>
      <c r="H250" s="145" t="s">
        <v>83</v>
      </c>
      <c r="I250" s="144" t="s">
        <v>138</v>
      </c>
      <c r="J250" s="142" t="s">
        <v>139</v>
      </c>
      <c r="K250" s="141" t="s">
        <v>1030</v>
      </c>
      <c r="L250" s="147"/>
      <c r="M250" s="168"/>
      <c r="N250" s="167"/>
      <c r="O250" s="149" t="s">
        <v>141</v>
      </c>
      <c r="P250" s="150" t="s">
        <v>790</v>
      </c>
      <c r="Q250" s="151"/>
      <c r="R250" s="247" t="s">
        <v>53</v>
      </c>
      <c r="S250" s="126">
        <f>IF(R250="", "", IFERROR(VLOOKUP(R250, 'Config Option - UW'!$A$38:$B$42, 2, FALSE), "") + W250 + Y250 + AA250)</f>
        <v>65</v>
      </c>
      <c r="T250" s="128">
        <f>IFERROR(VLOOKUP(R250, 'Config Option - UW'!$A$38:$D$42, 3, FALSE), "")</f>
        <v>1.8749999999999999E-2</v>
      </c>
      <c r="U250" s="124">
        <f>IFERROR(VLOOKUP(R250, 'Config Option - UW'!$A$38:$D$42, 4, FALSE), "")</f>
        <v>4.7600000000000003E-2</v>
      </c>
      <c r="V250" s="233"/>
      <c r="W250" s="241">
        <f>IFERROR(VALUE(VLOOKUP(V250, 'Config Option - UW'!$B$5:$F$34, 5, FALSE)), 0)</f>
        <v>0</v>
      </c>
      <c r="X250" s="233"/>
      <c r="Y250" s="241">
        <f>IFERROR(VALUE(VLOOKUP(X250, 'Config Option - UW'!$B$5:$F$34, 5, FALSE)), 0)</f>
        <v>0</v>
      </c>
      <c r="Z250" s="233"/>
      <c r="AA250" s="242">
        <f>IFERROR(VALUE(VLOOKUP(Z250, 'Config Option - UW'!$B$5:$F$34, 5, FALSE)), 0)</f>
        <v>0</v>
      </c>
      <c r="AB250" s="238"/>
      <c r="AC250" s="242">
        <f>IFERROR(VALUE(VLOOKUP(AB250, 'Config Option - UW'!$B$5:$F$34, 5, FALSE)), 0)</f>
        <v>0</v>
      </c>
      <c r="AD250" s="191"/>
      <c r="AE250"/>
    </row>
    <row r="251" spans="1:31" ht="16">
      <c r="A251" s="140" t="s">
        <v>1031</v>
      </c>
      <c r="B251" s="244">
        <v>234</v>
      </c>
      <c r="C251" s="141" t="s">
        <v>1032</v>
      </c>
      <c r="D251" s="142" t="s">
        <v>1016</v>
      </c>
      <c r="E251" s="142" t="s">
        <v>1033</v>
      </c>
      <c r="F251" s="144" t="s">
        <v>137</v>
      </c>
      <c r="G251" s="147" t="s">
        <v>81</v>
      </c>
      <c r="H251" s="145" t="s">
        <v>83</v>
      </c>
      <c r="I251" s="144" t="s">
        <v>138</v>
      </c>
      <c r="J251" s="142" t="s">
        <v>146</v>
      </c>
      <c r="K251" s="141" t="s">
        <v>1034</v>
      </c>
      <c r="L251" s="147"/>
      <c r="M251" s="168"/>
      <c r="N251" s="167"/>
      <c r="O251" s="149" t="s">
        <v>141</v>
      </c>
      <c r="P251" s="150" t="s">
        <v>790</v>
      </c>
      <c r="Q251" s="151"/>
      <c r="R251" s="247" t="s">
        <v>21</v>
      </c>
      <c r="S251" s="126">
        <f>IF(R251="", "", IFERROR(VLOOKUP(R251, 'Config Option - UW'!$A$38:$B$42, 2, FALSE), "") + W251 + Y251 + AA251)</f>
        <v>32</v>
      </c>
      <c r="T251" s="128">
        <f>IFERROR(VLOOKUP(R251, 'Config Option - UW'!$A$38:$D$42, 3, FALSE), "")</f>
        <v>1.8749999999999999E-2</v>
      </c>
      <c r="U251" s="124">
        <f>IFERROR(VLOOKUP(R251, 'Config Option - UW'!$A$38:$D$42, 4, FALSE), "")</f>
        <v>0</v>
      </c>
      <c r="V251" s="233"/>
      <c r="W251" s="241">
        <f>IFERROR(VALUE(VLOOKUP(V251, 'Config Option - UW'!$B$5:$F$34, 5, FALSE)), 0)</f>
        <v>0</v>
      </c>
      <c r="X251" s="233"/>
      <c r="Y251" s="241">
        <f>IFERROR(VALUE(VLOOKUP(X251, 'Config Option - UW'!$B$5:$F$34, 5, FALSE)), 0)</f>
        <v>0</v>
      </c>
      <c r="Z251" s="233"/>
      <c r="AA251" s="242">
        <f>IFERROR(VALUE(VLOOKUP(Z251, 'Config Option - UW'!$B$5:$F$34, 5, FALSE)), 0)</f>
        <v>0</v>
      </c>
      <c r="AB251" s="238"/>
      <c r="AC251" s="242">
        <f>IFERROR(VALUE(VLOOKUP(AB251, 'Config Option - UW'!$B$5:$F$34, 5, FALSE)), 0)</f>
        <v>0</v>
      </c>
      <c r="AD251" s="191"/>
      <c r="AE251"/>
    </row>
    <row r="252" spans="1:31" ht="16">
      <c r="A252" s="140" t="s">
        <v>1035</v>
      </c>
      <c r="B252" s="244">
        <v>235</v>
      </c>
      <c r="C252" s="141" t="s">
        <v>1036</v>
      </c>
      <c r="D252" s="142" t="s">
        <v>1016</v>
      </c>
      <c r="E252" s="142" t="s">
        <v>1037</v>
      </c>
      <c r="F252" s="144" t="s">
        <v>137</v>
      </c>
      <c r="G252" s="147" t="s">
        <v>81</v>
      </c>
      <c r="H252" s="145" t="s">
        <v>83</v>
      </c>
      <c r="I252" s="144" t="s">
        <v>138</v>
      </c>
      <c r="J252" s="142" t="s">
        <v>139</v>
      </c>
      <c r="K252" s="141" t="s">
        <v>1038</v>
      </c>
      <c r="L252" s="147"/>
      <c r="M252" s="168"/>
      <c r="N252" s="191"/>
      <c r="O252" s="149" t="s">
        <v>141</v>
      </c>
      <c r="P252" s="150" t="s">
        <v>790</v>
      </c>
      <c r="Q252" s="151"/>
      <c r="R252" s="247" t="s">
        <v>53</v>
      </c>
      <c r="S252" s="126">
        <f>IF(R252="", "", IFERROR(VLOOKUP(R252, 'Config Option - UW'!$A$38:$B$42, 2, FALSE), "") + W252 + Y252 + AA252)</f>
        <v>65</v>
      </c>
      <c r="T252" s="128">
        <f>IFERROR(VLOOKUP(R252, 'Config Option - UW'!$A$38:$D$42, 3, FALSE), "")</f>
        <v>1.8749999999999999E-2</v>
      </c>
      <c r="U252" s="124">
        <f>IFERROR(VLOOKUP(R252, 'Config Option - UW'!$A$38:$D$42, 4, FALSE), "")</f>
        <v>4.7600000000000003E-2</v>
      </c>
      <c r="V252" s="233"/>
      <c r="W252" s="241">
        <f>IFERROR(VALUE(VLOOKUP(V252, 'Config Option - UW'!$B$5:$F$34, 5, FALSE)), 0)</f>
        <v>0</v>
      </c>
      <c r="X252" s="233"/>
      <c r="Y252" s="241">
        <f>IFERROR(VALUE(VLOOKUP(X252, 'Config Option - UW'!$B$5:$F$34, 5, FALSE)), 0)</f>
        <v>0</v>
      </c>
      <c r="Z252" s="233"/>
      <c r="AA252" s="242">
        <f>IFERROR(VALUE(VLOOKUP(Z252, 'Config Option - UW'!$B$5:$F$34, 5, FALSE)), 0)</f>
        <v>0</v>
      </c>
      <c r="AB252" s="238"/>
      <c r="AC252" s="242">
        <f>IFERROR(VALUE(VLOOKUP(AB252, 'Config Option - UW'!$B$5:$F$34, 5, FALSE)), 0)</f>
        <v>0</v>
      </c>
      <c r="AD252" s="191"/>
      <c r="AE252"/>
    </row>
    <row r="253" spans="1:31" ht="17">
      <c r="A253" s="140" t="s">
        <v>1039</v>
      </c>
      <c r="B253" s="244">
        <v>236</v>
      </c>
      <c r="C253" s="141" t="s">
        <v>1032</v>
      </c>
      <c r="D253" s="142" t="s">
        <v>1016</v>
      </c>
      <c r="E253" s="143" t="s">
        <v>1040</v>
      </c>
      <c r="F253" s="144" t="s">
        <v>137</v>
      </c>
      <c r="G253" s="147" t="s">
        <v>81</v>
      </c>
      <c r="H253" s="145" t="s">
        <v>83</v>
      </c>
      <c r="I253" s="144" t="s">
        <v>138</v>
      </c>
      <c r="J253" s="142" t="s">
        <v>1041</v>
      </c>
      <c r="K253" s="141" t="s">
        <v>1042</v>
      </c>
      <c r="L253" s="147"/>
      <c r="M253" s="168"/>
      <c r="N253" s="167"/>
      <c r="O253" s="149" t="s">
        <v>141</v>
      </c>
      <c r="P253" s="150" t="s">
        <v>790</v>
      </c>
      <c r="Q253" s="151"/>
      <c r="R253" s="247" t="s">
        <v>53</v>
      </c>
      <c r="S253" s="126">
        <f>IF(R253="", "", IFERROR(VLOOKUP(R253, 'Config Option - UW'!$A$38:$B$42, 2, FALSE), "") + W253 + Y253 + AA253)</f>
        <v>65</v>
      </c>
      <c r="T253" s="128">
        <f>IFERROR(VLOOKUP(R253, 'Config Option - UW'!$A$38:$D$42, 3, FALSE), "")</f>
        <v>1.8749999999999999E-2</v>
      </c>
      <c r="U253" s="124">
        <f>IFERROR(VLOOKUP(R253, 'Config Option - UW'!$A$38:$D$42, 4, FALSE), "")</f>
        <v>4.7600000000000003E-2</v>
      </c>
      <c r="V253" s="233"/>
      <c r="W253" s="241">
        <f>IFERROR(VALUE(VLOOKUP(V253, 'Config Option - UW'!$B$5:$F$34, 5, FALSE)), 0)</f>
        <v>0</v>
      </c>
      <c r="X253" s="233"/>
      <c r="Y253" s="241">
        <f>IFERROR(VALUE(VLOOKUP(X253, 'Config Option - UW'!$B$5:$F$34, 5, FALSE)), 0)</f>
        <v>0</v>
      </c>
      <c r="Z253" s="233"/>
      <c r="AA253" s="242">
        <f>IFERROR(VALUE(VLOOKUP(Z253, 'Config Option - UW'!$B$5:$F$34, 5, FALSE)), 0)</f>
        <v>0</v>
      </c>
      <c r="AB253" s="238"/>
      <c r="AC253" s="242">
        <f>IFERROR(VALUE(VLOOKUP(AB253, 'Config Option - UW'!$B$5:$F$34, 5, FALSE)), 0)</f>
        <v>0</v>
      </c>
      <c r="AD253" s="191"/>
      <c r="AE253"/>
    </row>
    <row r="254" spans="1:31" ht="17">
      <c r="A254" s="142"/>
      <c r="B254" s="244">
        <v>237</v>
      </c>
      <c r="C254" s="141" t="s">
        <v>1032</v>
      </c>
      <c r="D254" s="142" t="s">
        <v>1016</v>
      </c>
      <c r="E254" s="143" t="s">
        <v>1043</v>
      </c>
      <c r="F254" s="144" t="s">
        <v>137</v>
      </c>
      <c r="G254" s="147" t="s">
        <v>81</v>
      </c>
      <c r="H254" s="145" t="s">
        <v>83</v>
      </c>
      <c r="I254" s="144" t="s">
        <v>138</v>
      </c>
      <c r="J254" s="142" t="s">
        <v>280</v>
      </c>
      <c r="K254" s="141" t="s">
        <v>1044</v>
      </c>
      <c r="L254" s="147"/>
      <c r="M254" s="168"/>
      <c r="N254" s="167"/>
      <c r="O254" s="149" t="s">
        <v>141</v>
      </c>
      <c r="P254" s="150" t="s">
        <v>157</v>
      </c>
      <c r="Q254" s="151"/>
      <c r="R254" s="247" t="s">
        <v>25</v>
      </c>
      <c r="S254" s="126">
        <f>IF(R254="", "", IFERROR(VLOOKUP(R254, 'Config Option - UW'!$A$38:$B$42, 2, FALSE), "") + W254 + Y254 + AA254)</f>
        <v>84.241500000000002</v>
      </c>
      <c r="T254" s="128">
        <f>IFERROR(VLOOKUP(R254, 'Config Option - UW'!$A$38:$D$42, 3, FALSE), "")</f>
        <v>1.8749999999999999E-2</v>
      </c>
      <c r="U254" s="124">
        <f>IFERROR(VLOOKUP(R254, 'Config Option - UW'!$A$38:$D$42, 4, FALSE), "")</f>
        <v>0</v>
      </c>
      <c r="V254" s="233" t="s">
        <v>282</v>
      </c>
      <c r="W254" s="241">
        <f>IFERROR(VALUE(VLOOKUP(V254, 'Config Option - UW'!$B$5:$F$34, 5, FALSE)), 0)</f>
        <v>9.9015000000000004</v>
      </c>
      <c r="X254" s="233" t="s">
        <v>235</v>
      </c>
      <c r="Y254" s="241">
        <f>IFERROR(VALUE(VLOOKUP(X254, 'Config Option - UW'!$B$5:$F$34, 5, FALSE)), 0)</f>
        <v>4.34</v>
      </c>
      <c r="Z254" s="236"/>
      <c r="AA254" s="242">
        <f>IFERROR(VALUE(VLOOKUP(Z254, 'Config Option - UW'!$B$5:$F$34, 5, FALSE)), 0)</f>
        <v>0</v>
      </c>
      <c r="AB254" s="236"/>
      <c r="AC254" s="242">
        <f>IFERROR(VALUE(VLOOKUP(AB254, 'Config Option - UW'!$B$5:$F$34, 5, FALSE)), 0)</f>
        <v>0</v>
      </c>
      <c r="AD254" s="191"/>
      <c r="AE254"/>
    </row>
    <row r="255" spans="1:31" ht="16">
      <c r="A255" s="142"/>
      <c r="B255" s="244">
        <v>238</v>
      </c>
      <c r="C255" s="141" t="s">
        <v>1032</v>
      </c>
      <c r="D255" s="142" t="s">
        <v>1016</v>
      </c>
      <c r="E255" s="142" t="s">
        <v>1037</v>
      </c>
      <c r="F255" s="144" t="s">
        <v>137</v>
      </c>
      <c r="G255" s="147" t="s">
        <v>81</v>
      </c>
      <c r="H255" s="145" t="s">
        <v>83</v>
      </c>
      <c r="I255" s="144" t="s">
        <v>138</v>
      </c>
      <c r="J255" s="142" t="s">
        <v>184</v>
      </c>
      <c r="K255" s="152" t="s">
        <v>1045</v>
      </c>
      <c r="L255" s="147"/>
      <c r="M255" s="168"/>
      <c r="N255" s="167"/>
      <c r="O255" s="149" t="s">
        <v>141</v>
      </c>
      <c r="P255" s="150" t="s">
        <v>157</v>
      </c>
      <c r="Q255" s="151"/>
      <c r="R255" s="247" t="s">
        <v>49</v>
      </c>
      <c r="S255" s="126">
        <f>IF(R255="", "", IFERROR(VLOOKUP(R255, 'Config Option - UW'!$A$38:$B$42, 2, FALSE), "") + W255 + Y255 + AA255)</f>
        <v>44.334000000000003</v>
      </c>
      <c r="T255" s="128">
        <f>IFERROR(VLOOKUP(R255, 'Config Option - UW'!$A$38:$D$42, 3, FALSE), "")</f>
        <v>1.8749999999999999E-2</v>
      </c>
      <c r="U255" s="124">
        <f>IFERROR(VLOOKUP(R255, 'Config Option - UW'!$A$38:$D$42, 4, FALSE), "")</f>
        <v>4.7600000000000003E-2</v>
      </c>
      <c r="V255" s="233" t="s">
        <v>166</v>
      </c>
      <c r="W255" s="241">
        <f>IFERROR(VALUE(VLOOKUP(V255, 'Config Option - UW'!$B$5:$F$34, 5, FALSE)), 0)</f>
        <v>3.0659999999999998</v>
      </c>
      <c r="X255" s="233" t="s">
        <v>201</v>
      </c>
      <c r="Y255" s="241">
        <f>IFERROR(VALUE(VLOOKUP(X255, 'Config Option - UW'!$B$5:$F$34, 5, FALSE)), 0)</f>
        <v>2.2680000000000002</v>
      </c>
      <c r="Z255" s="236"/>
      <c r="AA255" s="242">
        <f>IFERROR(VALUE(VLOOKUP(Z255, 'Config Option - UW'!$B$5:$F$34, 5, FALSE)), 0)</f>
        <v>0</v>
      </c>
      <c r="AB255" s="236"/>
      <c r="AC255" s="242">
        <f>IFERROR(VALUE(VLOOKUP(AB255, 'Config Option - UW'!$B$5:$F$34, 5, FALSE)), 0)</f>
        <v>0</v>
      </c>
      <c r="AD255" s="191"/>
      <c r="AE255"/>
    </row>
    <row r="256" spans="1:31" ht="17">
      <c r="A256" s="140" t="s">
        <v>1046</v>
      </c>
      <c r="B256" s="244">
        <v>239</v>
      </c>
      <c r="C256" s="169" t="s">
        <v>1047</v>
      </c>
      <c r="D256" s="142" t="s">
        <v>1048</v>
      </c>
      <c r="E256" s="143" t="s">
        <v>1049</v>
      </c>
      <c r="F256" s="144" t="s">
        <v>137</v>
      </c>
      <c r="G256" s="147" t="s">
        <v>81</v>
      </c>
      <c r="H256" s="145" t="s">
        <v>83</v>
      </c>
      <c r="I256" s="144" t="s">
        <v>138</v>
      </c>
      <c r="J256" s="142" t="s">
        <v>151</v>
      </c>
      <c r="K256" s="169" t="s">
        <v>1050</v>
      </c>
      <c r="L256" s="147"/>
      <c r="M256" s="168"/>
      <c r="N256" s="167"/>
      <c r="O256" s="149" t="s">
        <v>141</v>
      </c>
      <c r="P256" s="150" t="s">
        <v>790</v>
      </c>
      <c r="Q256" s="151"/>
      <c r="R256" s="247" t="s">
        <v>21</v>
      </c>
      <c r="S256" s="126">
        <f>IF(R256="", "", IFERROR(VLOOKUP(R256, 'Config Option - UW'!$A$38:$B$42, 2, FALSE), "") + W256 + Y256 + AA256)</f>
        <v>34.4255</v>
      </c>
      <c r="T256" s="128">
        <f>IFERROR(VLOOKUP(R256, 'Config Option - UW'!$A$38:$D$42, 3, FALSE), "")</f>
        <v>1.8749999999999999E-2</v>
      </c>
      <c r="U256" s="124">
        <f>IFERROR(VLOOKUP(R256, 'Config Option - UW'!$A$38:$D$42, 4, FALSE), "")</f>
        <v>0</v>
      </c>
      <c r="V256" s="233" t="s">
        <v>153</v>
      </c>
      <c r="W256" s="241">
        <f>IFERROR(VALUE(VLOOKUP(V256, 'Config Option - UW'!$B$5:$F$34, 5, FALSE)), 0)</f>
        <v>2.4255</v>
      </c>
      <c r="X256" s="236"/>
      <c r="Y256" s="241">
        <f>IFERROR(VALUE(VLOOKUP(X256, 'Config Option - UW'!$B$5:$F$34, 5, FALSE)), 0)</f>
        <v>0</v>
      </c>
      <c r="Z256" s="233"/>
      <c r="AA256" s="242">
        <f>IFERROR(VALUE(VLOOKUP(Z256, 'Config Option - UW'!$B$5:$F$34, 5, FALSE)), 0)</f>
        <v>0</v>
      </c>
      <c r="AB256" s="233"/>
      <c r="AC256" s="242">
        <f>IFERROR(VALUE(VLOOKUP(AB256, 'Config Option - UW'!$B$5:$F$34, 5, FALSE)), 0)</f>
        <v>0</v>
      </c>
      <c r="AD256" s="191"/>
      <c r="AE256"/>
    </row>
    <row r="257" spans="1:31" ht="16">
      <c r="A257" s="140" t="s">
        <v>1051</v>
      </c>
      <c r="B257" s="244">
        <v>240</v>
      </c>
      <c r="C257" s="169" t="s">
        <v>1047</v>
      </c>
      <c r="D257" s="142" t="s">
        <v>1048</v>
      </c>
      <c r="E257" s="142" t="s">
        <v>1052</v>
      </c>
      <c r="F257" s="144" t="s">
        <v>137</v>
      </c>
      <c r="G257" s="147" t="s">
        <v>81</v>
      </c>
      <c r="H257" s="145" t="s">
        <v>83</v>
      </c>
      <c r="I257" s="144" t="s">
        <v>138</v>
      </c>
      <c r="J257" s="147" t="s">
        <v>151</v>
      </c>
      <c r="K257" s="154" t="s">
        <v>1053</v>
      </c>
      <c r="L257" s="147"/>
      <c r="M257" s="168"/>
      <c r="N257" s="167"/>
      <c r="O257" s="149" t="s">
        <v>141</v>
      </c>
      <c r="P257" s="150" t="s">
        <v>790</v>
      </c>
      <c r="Q257" s="151"/>
      <c r="R257" s="247" t="s">
        <v>25</v>
      </c>
      <c r="S257" s="126">
        <f>IF(R257="", "", IFERROR(VLOOKUP(R257, 'Config Option - UW'!$A$38:$B$42, 2, FALSE), "") + W257 + Y257 + AA257)</f>
        <v>70</v>
      </c>
      <c r="T257" s="128">
        <f>IFERROR(VLOOKUP(R257, 'Config Option - UW'!$A$38:$D$42, 3, FALSE), "")</f>
        <v>1.8749999999999999E-2</v>
      </c>
      <c r="U257" s="124">
        <f>IFERROR(VLOOKUP(R257, 'Config Option - UW'!$A$38:$D$42, 4, FALSE), "")</f>
        <v>0</v>
      </c>
      <c r="V257" s="233"/>
      <c r="W257" s="241">
        <f>IFERROR(VALUE(VLOOKUP(V257, 'Config Option - UW'!$B$5:$F$34, 5, FALSE)), 0)</f>
        <v>0</v>
      </c>
      <c r="X257" s="233"/>
      <c r="Y257" s="241">
        <f>IFERROR(VALUE(VLOOKUP(X257, 'Config Option - UW'!$B$5:$F$34, 5, FALSE)), 0)</f>
        <v>0</v>
      </c>
      <c r="Z257" s="233"/>
      <c r="AA257" s="242">
        <f>IFERROR(VALUE(VLOOKUP(Z257, 'Config Option - UW'!$B$5:$F$34, 5, FALSE)), 0)</f>
        <v>0</v>
      </c>
      <c r="AB257" s="238"/>
      <c r="AC257" s="242">
        <f>IFERROR(VALUE(VLOOKUP(AB257, 'Config Option - UW'!$B$5:$F$34, 5, FALSE)), 0)</f>
        <v>0</v>
      </c>
      <c r="AD257" s="191"/>
      <c r="AE257"/>
    </row>
    <row r="258" spans="1:31" ht="16">
      <c r="A258" s="140" t="s">
        <v>1054</v>
      </c>
      <c r="B258" s="244">
        <v>241</v>
      </c>
      <c r="C258" s="169" t="s">
        <v>1047</v>
      </c>
      <c r="D258" s="142" t="s">
        <v>1048</v>
      </c>
      <c r="E258" s="142" t="s">
        <v>1055</v>
      </c>
      <c r="F258" s="144" t="s">
        <v>137</v>
      </c>
      <c r="G258" s="147" t="s">
        <v>81</v>
      </c>
      <c r="H258" s="145" t="s">
        <v>83</v>
      </c>
      <c r="I258" s="144" t="s">
        <v>138</v>
      </c>
      <c r="J258" s="142" t="s">
        <v>195</v>
      </c>
      <c r="K258" s="194" t="s">
        <v>1056</v>
      </c>
      <c r="L258" s="147"/>
      <c r="M258" s="168"/>
      <c r="N258" s="167"/>
      <c r="O258" s="149" t="s">
        <v>141</v>
      </c>
      <c r="P258" s="150" t="s">
        <v>790</v>
      </c>
      <c r="Q258" s="151"/>
      <c r="R258" s="247" t="s">
        <v>64</v>
      </c>
      <c r="S258" s="126">
        <f>IF(R258="", "", IFERROR(VLOOKUP(R258, 'Config Option - UW'!$A$38:$B$42, 2, FALSE), "") + W258 + Y258 + AA258)</f>
        <v>89.65100000000001</v>
      </c>
      <c r="T258" s="128">
        <f>IFERROR(VLOOKUP(R258, 'Config Option - UW'!$A$38:$D$42, 3, FALSE), "")</f>
        <v>1.8749999999999999E-2</v>
      </c>
      <c r="U258" s="124">
        <f>IFERROR(VLOOKUP(R258, 'Config Option - UW'!$A$38:$D$42, 4, FALSE), "")</f>
        <v>4.7600000000000003E-2</v>
      </c>
      <c r="V258" s="233" t="s">
        <v>197</v>
      </c>
      <c r="W258" s="241">
        <f>IFERROR(VALUE(VLOOKUP(V258, 'Config Option - UW'!$B$5:$F$34, 5, FALSE)), 0)</f>
        <v>10.311</v>
      </c>
      <c r="X258" s="233" t="s">
        <v>235</v>
      </c>
      <c r="Y258" s="241">
        <f>IFERROR(VALUE(VLOOKUP(X258, 'Config Option - UW'!$B$5:$F$34, 5, FALSE)), 0)</f>
        <v>4.34</v>
      </c>
      <c r="Z258" s="233"/>
      <c r="AA258" s="242">
        <f>IFERROR(VALUE(VLOOKUP(Z258, 'Config Option - UW'!$B$5:$F$34, 5, FALSE)), 0)</f>
        <v>0</v>
      </c>
      <c r="AB258" s="236"/>
      <c r="AC258" s="242">
        <f>IFERROR(VALUE(VLOOKUP(AB258, 'Config Option - UW'!$B$5:$F$34, 5, FALSE)), 0)</f>
        <v>0</v>
      </c>
      <c r="AD258" s="191"/>
      <c r="AE258"/>
    </row>
    <row r="259" spans="1:31" ht="16">
      <c r="A259" s="140" t="s">
        <v>1057</v>
      </c>
      <c r="B259" s="244">
        <v>242</v>
      </c>
      <c r="C259" s="169" t="s">
        <v>1047</v>
      </c>
      <c r="D259" s="142" t="s">
        <v>1048</v>
      </c>
      <c r="E259" s="142" t="s">
        <v>1058</v>
      </c>
      <c r="F259" s="144" t="s">
        <v>137</v>
      </c>
      <c r="G259" s="147" t="s">
        <v>81</v>
      </c>
      <c r="H259" s="145" t="s">
        <v>83</v>
      </c>
      <c r="I259" s="144" t="s">
        <v>138</v>
      </c>
      <c r="J259" s="142" t="s">
        <v>195</v>
      </c>
      <c r="K259" s="141" t="s">
        <v>1059</v>
      </c>
      <c r="L259" s="147"/>
      <c r="M259" s="168"/>
      <c r="N259" s="167"/>
      <c r="O259" s="149" t="s">
        <v>141</v>
      </c>
      <c r="P259" s="150" t="s">
        <v>790</v>
      </c>
      <c r="Q259" s="151"/>
      <c r="R259" s="247" t="s">
        <v>64</v>
      </c>
      <c r="S259" s="126">
        <f>IF(R259="", "", IFERROR(VLOOKUP(R259, 'Config Option - UW'!$A$38:$B$42, 2, FALSE), "") + W259 + Y259 + AA259)</f>
        <v>89.65100000000001</v>
      </c>
      <c r="T259" s="128">
        <f>IFERROR(VLOOKUP(R259, 'Config Option - UW'!$A$38:$D$42, 3, FALSE), "")</f>
        <v>1.8749999999999999E-2</v>
      </c>
      <c r="U259" s="124">
        <f>IFERROR(VLOOKUP(R259, 'Config Option - UW'!$A$38:$D$42, 4, FALSE), "")</f>
        <v>4.7600000000000003E-2</v>
      </c>
      <c r="V259" s="233" t="s">
        <v>197</v>
      </c>
      <c r="W259" s="241">
        <f>IFERROR(VALUE(VLOOKUP(V259, 'Config Option - UW'!$B$5:$F$34, 5, FALSE)), 0)</f>
        <v>10.311</v>
      </c>
      <c r="X259" s="233" t="s">
        <v>235</v>
      </c>
      <c r="Y259" s="241">
        <f>IFERROR(VALUE(VLOOKUP(X259, 'Config Option - UW'!$B$5:$F$34, 5, FALSE)), 0)</f>
        <v>4.34</v>
      </c>
      <c r="Z259" s="233"/>
      <c r="AA259" s="242">
        <f>IFERROR(VALUE(VLOOKUP(Z259, 'Config Option - UW'!$B$5:$F$34, 5, FALSE)), 0)</f>
        <v>0</v>
      </c>
      <c r="AB259" s="236"/>
      <c r="AC259" s="242">
        <f>IFERROR(VALUE(VLOOKUP(AB259, 'Config Option - UW'!$B$5:$F$34, 5, FALSE)), 0)</f>
        <v>0</v>
      </c>
      <c r="AD259" s="191"/>
      <c r="AE259"/>
    </row>
    <row r="260" spans="1:31" ht="17">
      <c r="A260" s="140" t="s">
        <v>1060</v>
      </c>
      <c r="B260" s="244">
        <v>243</v>
      </c>
      <c r="C260" s="169" t="s">
        <v>1047</v>
      </c>
      <c r="D260" s="142" t="s">
        <v>1048</v>
      </c>
      <c r="E260" s="143" t="s">
        <v>1061</v>
      </c>
      <c r="F260" s="144" t="s">
        <v>137</v>
      </c>
      <c r="G260" s="147" t="s">
        <v>81</v>
      </c>
      <c r="H260" s="145" t="s">
        <v>83</v>
      </c>
      <c r="I260" s="144" t="s">
        <v>138</v>
      </c>
      <c r="J260" s="142" t="s">
        <v>195</v>
      </c>
      <c r="K260" s="141" t="s">
        <v>1062</v>
      </c>
      <c r="L260" s="147"/>
      <c r="M260" s="168"/>
      <c r="N260" s="167"/>
      <c r="O260" s="149" t="s">
        <v>141</v>
      </c>
      <c r="P260" s="150" t="s">
        <v>790</v>
      </c>
      <c r="Q260" s="151"/>
      <c r="R260" s="247" t="s">
        <v>64</v>
      </c>
      <c r="S260" s="126">
        <f>IF(R260="", "", IFERROR(VLOOKUP(R260, 'Config Option - UW'!$A$38:$B$42, 2, FALSE), "") + W260 + Y260 + AA260)</f>
        <v>89.65100000000001</v>
      </c>
      <c r="T260" s="128">
        <f>IFERROR(VLOOKUP(R260, 'Config Option - UW'!$A$38:$D$42, 3, FALSE), "")</f>
        <v>1.8749999999999999E-2</v>
      </c>
      <c r="U260" s="124">
        <f>IFERROR(VLOOKUP(R260, 'Config Option - UW'!$A$38:$D$42, 4, FALSE), "")</f>
        <v>4.7600000000000003E-2</v>
      </c>
      <c r="V260" s="233" t="s">
        <v>197</v>
      </c>
      <c r="W260" s="241">
        <f>IFERROR(VALUE(VLOOKUP(V260, 'Config Option - UW'!$B$5:$F$34, 5, FALSE)), 0)</f>
        <v>10.311</v>
      </c>
      <c r="X260" s="233" t="s">
        <v>235</v>
      </c>
      <c r="Y260" s="241">
        <f>IFERROR(VALUE(VLOOKUP(X260, 'Config Option - UW'!$B$5:$F$34, 5, FALSE)), 0)</f>
        <v>4.34</v>
      </c>
      <c r="Z260" s="233"/>
      <c r="AA260" s="242">
        <f>IFERROR(VALUE(VLOOKUP(Z260, 'Config Option - UW'!$B$5:$F$34, 5, FALSE)), 0)</f>
        <v>0</v>
      </c>
      <c r="AB260" s="236"/>
      <c r="AC260" s="242">
        <f>IFERROR(VALUE(VLOOKUP(AB260, 'Config Option - UW'!$B$5:$F$34, 5, FALSE)), 0)</f>
        <v>0</v>
      </c>
      <c r="AD260" s="191"/>
      <c r="AE260"/>
    </row>
    <row r="261" spans="1:31" ht="16">
      <c r="A261" s="140" t="s">
        <v>1063</v>
      </c>
      <c r="B261" s="244">
        <v>244</v>
      </c>
      <c r="C261" s="141" t="s">
        <v>1064</v>
      </c>
      <c r="D261" s="142" t="s">
        <v>1048</v>
      </c>
      <c r="E261" s="171" t="s">
        <v>1065</v>
      </c>
      <c r="F261" s="144" t="s">
        <v>137</v>
      </c>
      <c r="G261" s="147" t="s">
        <v>81</v>
      </c>
      <c r="H261" s="145" t="s">
        <v>83</v>
      </c>
      <c r="I261" s="144" t="s">
        <v>138</v>
      </c>
      <c r="J261" s="142" t="s">
        <v>195</v>
      </c>
      <c r="K261" s="141" t="s">
        <v>1066</v>
      </c>
      <c r="L261" s="147"/>
      <c r="M261" s="168"/>
      <c r="N261" s="167"/>
      <c r="O261" s="149" t="s">
        <v>141</v>
      </c>
      <c r="P261" s="150" t="s">
        <v>790</v>
      </c>
      <c r="Q261" s="151"/>
      <c r="R261" s="247" t="s">
        <v>64</v>
      </c>
      <c r="S261" s="126">
        <f>IF(R261="", "", IFERROR(VLOOKUP(R261, 'Config Option - UW'!$A$38:$B$42, 2, FALSE), "") + W261 + Y261 + AA261)</f>
        <v>89.65100000000001</v>
      </c>
      <c r="T261" s="128">
        <f>IFERROR(VLOOKUP(R261, 'Config Option - UW'!$A$38:$D$42, 3, FALSE), "")</f>
        <v>1.8749999999999999E-2</v>
      </c>
      <c r="U261" s="124">
        <f>IFERROR(VLOOKUP(R261, 'Config Option - UW'!$A$38:$D$42, 4, FALSE), "")</f>
        <v>4.7600000000000003E-2</v>
      </c>
      <c r="V261" s="233" t="s">
        <v>197</v>
      </c>
      <c r="W261" s="241">
        <f>IFERROR(VALUE(VLOOKUP(V261, 'Config Option - UW'!$B$5:$F$34, 5, FALSE)), 0)</f>
        <v>10.311</v>
      </c>
      <c r="X261" s="233" t="s">
        <v>235</v>
      </c>
      <c r="Y261" s="241">
        <f>IFERROR(VALUE(VLOOKUP(X261, 'Config Option - UW'!$B$5:$F$34, 5, FALSE)), 0)</f>
        <v>4.34</v>
      </c>
      <c r="Z261" s="233"/>
      <c r="AA261" s="242">
        <f>IFERROR(VALUE(VLOOKUP(Z261, 'Config Option - UW'!$B$5:$F$34, 5, FALSE)), 0)</f>
        <v>0</v>
      </c>
      <c r="AB261" s="236"/>
      <c r="AC261" s="242">
        <f>IFERROR(VALUE(VLOOKUP(AB261, 'Config Option - UW'!$B$5:$F$34, 5, FALSE)), 0)</f>
        <v>0</v>
      </c>
      <c r="AD261" s="191"/>
      <c r="AE261"/>
    </row>
    <row r="262" spans="1:31" ht="17">
      <c r="A262" s="140" t="s">
        <v>1067</v>
      </c>
      <c r="B262" s="244">
        <v>245</v>
      </c>
      <c r="C262" s="152" t="s">
        <v>134</v>
      </c>
      <c r="D262" s="147" t="s">
        <v>1048</v>
      </c>
      <c r="E262" s="153" t="s">
        <v>1068</v>
      </c>
      <c r="F262" s="144" t="s">
        <v>137</v>
      </c>
      <c r="G262" s="147" t="s">
        <v>81</v>
      </c>
      <c r="H262" s="145" t="s">
        <v>83</v>
      </c>
      <c r="I262" s="144" t="s">
        <v>138</v>
      </c>
      <c r="J262" s="147" t="s">
        <v>682</v>
      </c>
      <c r="K262" s="152" t="s">
        <v>1069</v>
      </c>
      <c r="L262" s="155"/>
      <c r="M262" s="155"/>
      <c r="N262" s="191"/>
      <c r="O262" s="166" t="s">
        <v>171</v>
      </c>
      <c r="P262" s="150" t="s">
        <v>157</v>
      </c>
      <c r="Q262" s="151"/>
      <c r="R262" s="247" t="s">
        <v>64</v>
      </c>
      <c r="S262" s="126">
        <f>IF(R262="", "", IFERROR(VLOOKUP(R262, 'Config Option - UW'!$A$38:$B$42, 2, FALSE), "") + W262 + Y262 + AA262)</f>
        <v>89.65100000000001</v>
      </c>
      <c r="T262" s="128">
        <f>IFERROR(VLOOKUP(R262, 'Config Option - UW'!$A$38:$D$42, 3, FALSE), "")</f>
        <v>1.8749999999999999E-2</v>
      </c>
      <c r="U262" s="124">
        <f>IFERROR(VLOOKUP(R262, 'Config Option - UW'!$A$38:$D$42, 4, FALSE), "")</f>
        <v>4.7600000000000003E-2</v>
      </c>
      <c r="V262" s="233" t="s">
        <v>197</v>
      </c>
      <c r="W262" s="241">
        <f>IFERROR(VALUE(VLOOKUP(V262, 'Config Option - UW'!$B$5:$F$34, 5, FALSE)), 0)</f>
        <v>10.311</v>
      </c>
      <c r="X262" s="233" t="s">
        <v>235</v>
      </c>
      <c r="Y262" s="241">
        <f>IFERROR(VALUE(VLOOKUP(X262, 'Config Option - UW'!$B$5:$F$34, 5, FALSE)), 0)</f>
        <v>4.34</v>
      </c>
      <c r="Z262" s="233"/>
      <c r="AA262" s="242">
        <f>IFERROR(VALUE(VLOOKUP(Z262, 'Config Option - UW'!$B$5:$F$34, 5, FALSE)), 0)</f>
        <v>0</v>
      </c>
      <c r="AB262" s="236"/>
      <c r="AC262" s="242">
        <f>IFERROR(VALUE(VLOOKUP(AB262, 'Config Option - UW'!$B$5:$F$34, 5, FALSE)), 0)</f>
        <v>0</v>
      </c>
      <c r="AD262" s="191"/>
      <c r="AE262"/>
    </row>
    <row r="263" spans="1:31" ht="17">
      <c r="A263" s="142"/>
      <c r="B263" s="244">
        <v>246</v>
      </c>
      <c r="C263" s="141" t="s">
        <v>1047</v>
      </c>
      <c r="D263" s="142" t="s">
        <v>1048</v>
      </c>
      <c r="E263" s="143" t="s">
        <v>1070</v>
      </c>
      <c r="F263" s="144" t="s">
        <v>137</v>
      </c>
      <c r="G263" s="147" t="s">
        <v>81</v>
      </c>
      <c r="H263" s="145" t="s">
        <v>83</v>
      </c>
      <c r="I263" s="144" t="s">
        <v>138</v>
      </c>
      <c r="J263" s="142" t="s">
        <v>195</v>
      </c>
      <c r="K263" s="141" t="s">
        <v>1071</v>
      </c>
      <c r="L263" s="147"/>
      <c r="M263" s="168"/>
      <c r="N263" s="167"/>
      <c r="O263" s="149" t="s">
        <v>141</v>
      </c>
      <c r="P263" s="150" t="s">
        <v>157</v>
      </c>
      <c r="Q263" s="151"/>
      <c r="R263" s="247" t="s">
        <v>64</v>
      </c>
      <c r="S263" s="126">
        <f>IF(R263="", "", IFERROR(VLOOKUP(R263, 'Config Option - UW'!$A$38:$B$42, 2, FALSE), "") + W263 + Y263 + AA263)</f>
        <v>75</v>
      </c>
      <c r="T263" s="128">
        <f>IFERROR(VLOOKUP(R263, 'Config Option - UW'!$A$38:$D$42, 3, FALSE), "")</f>
        <v>1.8749999999999999E-2</v>
      </c>
      <c r="U263" s="124">
        <f>IFERROR(VLOOKUP(R263, 'Config Option - UW'!$A$38:$D$42, 4, FALSE), "")</f>
        <v>4.7600000000000003E-2</v>
      </c>
      <c r="V263" s="233"/>
      <c r="W263" s="241">
        <f>IFERROR(VALUE(VLOOKUP(V263, 'Config Option - UW'!$B$5:$F$34, 5, FALSE)), 0)</f>
        <v>0</v>
      </c>
      <c r="X263" s="233"/>
      <c r="Y263" s="241">
        <f>IFERROR(VALUE(VLOOKUP(X263, 'Config Option - UW'!$B$5:$F$34, 5, FALSE)), 0)</f>
        <v>0</v>
      </c>
      <c r="Z263" s="233"/>
      <c r="AA263" s="242">
        <f>IFERROR(VALUE(VLOOKUP(Z263, 'Config Option - UW'!$B$5:$F$34, 5, FALSE)), 0)</f>
        <v>0</v>
      </c>
      <c r="AB263" s="238"/>
      <c r="AC263" s="242">
        <f>IFERROR(VALUE(VLOOKUP(AB263, 'Config Option - UW'!$B$5:$F$34, 5, FALSE)), 0)</f>
        <v>0</v>
      </c>
      <c r="AD263" s="191"/>
      <c r="AE263"/>
    </row>
    <row r="264" spans="1:31" ht="16">
      <c r="A264" s="148"/>
      <c r="B264" s="244">
        <v>247</v>
      </c>
      <c r="C264" s="152" t="s">
        <v>134</v>
      </c>
      <c r="D264" s="142" t="s">
        <v>1048</v>
      </c>
      <c r="E264" s="142" t="s">
        <v>1072</v>
      </c>
      <c r="F264" s="144" t="s">
        <v>137</v>
      </c>
      <c r="G264" s="147" t="s">
        <v>81</v>
      </c>
      <c r="H264" s="145" t="s">
        <v>83</v>
      </c>
      <c r="I264" s="144" t="s">
        <v>138</v>
      </c>
      <c r="J264" s="147" t="s">
        <v>682</v>
      </c>
      <c r="K264" s="141" t="s">
        <v>1073</v>
      </c>
      <c r="L264" s="155"/>
      <c r="M264" s="195"/>
      <c r="N264" s="196"/>
      <c r="O264" s="149" t="s">
        <v>141</v>
      </c>
      <c r="P264" s="150" t="s">
        <v>157</v>
      </c>
      <c r="Q264" s="151"/>
      <c r="R264" s="247" t="s">
        <v>64</v>
      </c>
      <c r="S264" s="126">
        <f>IF(R264="", "", IFERROR(VLOOKUP(R264, 'Config Option - UW'!$A$38:$B$42, 2, FALSE), "") + W264 + Y264 + AA264)</f>
        <v>85.311000000000007</v>
      </c>
      <c r="T264" s="128">
        <f>IFERROR(VLOOKUP(R264, 'Config Option - UW'!$A$38:$D$42, 3, FALSE), "")</f>
        <v>1.8749999999999999E-2</v>
      </c>
      <c r="U264" s="124">
        <f>IFERROR(VLOOKUP(R264, 'Config Option - UW'!$A$38:$D$42, 4, FALSE), "")</f>
        <v>4.7600000000000003E-2</v>
      </c>
      <c r="V264" s="233" t="s">
        <v>197</v>
      </c>
      <c r="W264" s="241">
        <f>IFERROR(VALUE(VLOOKUP(V264, 'Config Option - UW'!$B$5:$F$34, 5, FALSE)), 0)</f>
        <v>10.311</v>
      </c>
      <c r="X264" s="233"/>
      <c r="Y264" s="241">
        <f>IFERROR(VALUE(VLOOKUP(X264, 'Config Option - UW'!$B$5:$F$34, 5, FALSE)), 0)</f>
        <v>0</v>
      </c>
      <c r="Z264" s="233"/>
      <c r="AA264" s="242">
        <f>IFERROR(VALUE(VLOOKUP(Z264, 'Config Option - UW'!$B$5:$F$34, 5, FALSE)), 0)</f>
        <v>0</v>
      </c>
      <c r="AB264" s="236"/>
      <c r="AC264" s="242">
        <f>IFERROR(VALUE(VLOOKUP(AB264, 'Config Option - UW'!$B$5:$F$34, 5, FALSE)), 0)</f>
        <v>0</v>
      </c>
      <c r="AD264" s="191"/>
      <c r="AE264"/>
    </row>
    <row r="265" spans="1:31" ht="16">
      <c r="A265" s="148"/>
      <c r="B265" s="244">
        <v>248</v>
      </c>
      <c r="C265" s="152" t="s">
        <v>134</v>
      </c>
      <c r="D265" s="142" t="s">
        <v>1048</v>
      </c>
      <c r="E265" s="142" t="s">
        <v>1074</v>
      </c>
      <c r="F265" s="144" t="s">
        <v>137</v>
      </c>
      <c r="G265" s="147" t="s">
        <v>81</v>
      </c>
      <c r="H265" s="145" t="s">
        <v>83</v>
      </c>
      <c r="I265" s="144" t="s">
        <v>138</v>
      </c>
      <c r="J265" s="147" t="s">
        <v>151</v>
      </c>
      <c r="K265" s="141" t="s">
        <v>1075</v>
      </c>
      <c r="L265" s="155"/>
      <c r="M265" s="195"/>
      <c r="N265" s="196"/>
      <c r="O265" s="149" t="s">
        <v>141</v>
      </c>
      <c r="P265" s="150" t="s">
        <v>157</v>
      </c>
      <c r="Q265" s="151"/>
      <c r="R265" s="247" t="s">
        <v>21</v>
      </c>
      <c r="S265" s="126">
        <f>IF(R265="", "", IFERROR(VLOOKUP(R265, 'Config Option - UW'!$A$38:$B$42, 2, FALSE), "") + W265 + Y265 + AA265)</f>
        <v>34.4255</v>
      </c>
      <c r="T265" s="128">
        <f>IFERROR(VLOOKUP(R265, 'Config Option - UW'!$A$38:$D$42, 3, FALSE), "")</f>
        <v>1.8749999999999999E-2</v>
      </c>
      <c r="U265" s="124">
        <f>IFERROR(VLOOKUP(R265, 'Config Option - UW'!$A$38:$D$42, 4, FALSE), "")</f>
        <v>0</v>
      </c>
      <c r="V265" s="233" t="s">
        <v>153</v>
      </c>
      <c r="W265" s="241">
        <f>IFERROR(VALUE(VLOOKUP(V265, 'Config Option - UW'!$B$5:$F$34, 5, FALSE)), 0)</f>
        <v>2.4255</v>
      </c>
      <c r="X265" s="233"/>
      <c r="Y265" s="241">
        <f>IFERROR(VALUE(VLOOKUP(X265, 'Config Option - UW'!$B$5:$F$34, 5, FALSE)), 0)</f>
        <v>0</v>
      </c>
      <c r="Z265" s="233"/>
      <c r="AA265" s="242">
        <f>IFERROR(VALUE(VLOOKUP(Z265, 'Config Option - UW'!$B$5:$F$34, 5, FALSE)), 0)</f>
        <v>0</v>
      </c>
      <c r="AB265" s="238"/>
      <c r="AC265" s="242">
        <f>IFERROR(VALUE(VLOOKUP(AB265, 'Config Option - UW'!$B$5:$F$34, 5, FALSE)), 0)</f>
        <v>0</v>
      </c>
      <c r="AD265" s="191"/>
      <c r="AE265"/>
    </row>
    <row r="266" spans="1:31" ht="16">
      <c r="A266" s="140"/>
      <c r="B266" s="244">
        <v>249</v>
      </c>
      <c r="C266" s="141" t="s">
        <v>1047</v>
      </c>
      <c r="D266" s="142" t="s">
        <v>1048</v>
      </c>
      <c r="E266" s="142" t="s">
        <v>1076</v>
      </c>
      <c r="F266" s="144" t="s">
        <v>137</v>
      </c>
      <c r="G266" s="147" t="s">
        <v>81</v>
      </c>
      <c r="H266" s="145" t="s">
        <v>83</v>
      </c>
      <c r="I266" s="144" t="s">
        <v>138</v>
      </c>
      <c r="J266" s="142" t="s">
        <v>195</v>
      </c>
      <c r="K266" s="141" t="s">
        <v>1077</v>
      </c>
      <c r="L266" s="147"/>
      <c r="M266" s="168"/>
      <c r="N266" s="167"/>
      <c r="O266" s="149" t="s">
        <v>141</v>
      </c>
      <c r="P266" s="150" t="s">
        <v>157</v>
      </c>
      <c r="Q266" s="151"/>
      <c r="R266" s="247" t="s">
        <v>64</v>
      </c>
      <c r="S266" s="126">
        <f>IF(R266="", "", IFERROR(VLOOKUP(R266, 'Config Option - UW'!$A$38:$B$42, 2, FALSE), "") + W266 + Y266 + AA266)</f>
        <v>89.65100000000001</v>
      </c>
      <c r="T266" s="128">
        <f>IFERROR(VLOOKUP(R266, 'Config Option - UW'!$A$38:$D$42, 3, FALSE), "")</f>
        <v>1.8749999999999999E-2</v>
      </c>
      <c r="U266" s="124">
        <f>IFERROR(VLOOKUP(R266, 'Config Option - UW'!$A$38:$D$42, 4, FALSE), "")</f>
        <v>4.7600000000000003E-2</v>
      </c>
      <c r="V266" s="233" t="s">
        <v>197</v>
      </c>
      <c r="W266" s="241">
        <f>IFERROR(VALUE(VLOOKUP(V266, 'Config Option - UW'!$B$5:$F$34, 5, FALSE)), 0)</f>
        <v>10.311</v>
      </c>
      <c r="X266" s="233" t="s">
        <v>235</v>
      </c>
      <c r="Y266" s="241">
        <f>IFERROR(VALUE(VLOOKUP(X266, 'Config Option - UW'!$B$5:$F$34, 5, FALSE)), 0)</f>
        <v>4.34</v>
      </c>
      <c r="Z266" s="233"/>
      <c r="AA266" s="242">
        <f>IFERROR(VALUE(VLOOKUP(Z266, 'Config Option - UW'!$B$5:$F$34, 5, FALSE)), 0)</f>
        <v>0</v>
      </c>
      <c r="AB266" s="236"/>
      <c r="AC266" s="242">
        <f>IFERROR(VALUE(VLOOKUP(AB266, 'Config Option - UW'!$B$5:$F$34, 5, FALSE)), 0)</f>
        <v>0</v>
      </c>
      <c r="AD266" s="191"/>
      <c r="AE266"/>
    </row>
    <row r="267" spans="1:31" ht="16">
      <c r="A267" s="157"/>
      <c r="B267" s="245">
        <v>250</v>
      </c>
      <c r="C267" s="159" t="s">
        <v>134</v>
      </c>
      <c r="D267" s="197" t="s">
        <v>1048</v>
      </c>
      <c r="E267" s="198" t="s">
        <v>1078</v>
      </c>
      <c r="F267" s="161" t="s">
        <v>137</v>
      </c>
      <c r="G267" s="159" t="s">
        <v>81</v>
      </c>
      <c r="H267" s="253" t="s">
        <v>83</v>
      </c>
      <c r="I267" s="161" t="s">
        <v>138</v>
      </c>
      <c r="J267" s="159" t="s">
        <v>1079</v>
      </c>
      <c r="K267" s="199" t="s">
        <v>1080</v>
      </c>
      <c r="L267" s="163"/>
      <c r="M267" s="163"/>
      <c r="N267" s="200"/>
      <c r="O267" s="164" t="s">
        <v>171</v>
      </c>
      <c r="P267" s="165" t="s">
        <v>157</v>
      </c>
      <c r="Q267" s="245"/>
      <c r="R267" s="248"/>
      <c r="S267" s="137" t="str">
        <f>IF(R267="", "", IFERROR(VLOOKUP(R267, 'Config Option - UW'!$A$38:$B$42, 2, FALSE), "") + W267 + Y267 + AA267)</f>
        <v/>
      </c>
      <c r="T267" s="138" t="str">
        <f>IFERROR(VLOOKUP(R267, 'Config Option - UW'!$A$38:$D$42, 3, FALSE), "")</f>
        <v/>
      </c>
      <c r="U267" s="139" t="str">
        <f>IFERROR(VLOOKUP(R267, 'Config Option - UW'!$A$38:$D$42, 4, FALSE), "")</f>
        <v/>
      </c>
      <c r="V267" s="234"/>
      <c r="W267" s="241">
        <f>IFERROR(VALUE(VLOOKUP(V267, 'Config Option - UW'!$B$5:$F$34, 5, FALSE)), 0)</f>
        <v>0</v>
      </c>
      <c r="X267" s="234"/>
      <c r="Y267" s="241">
        <f>IFERROR(VALUE(VLOOKUP(X267, 'Config Option - UW'!$B$5:$F$34, 5, FALSE)), 0)</f>
        <v>0</v>
      </c>
      <c r="Z267" s="234"/>
      <c r="AA267" s="242">
        <f>IFERROR(VALUE(VLOOKUP(Z267, 'Config Option - UW'!$B$5:$F$34, 5, FALSE)), 0)</f>
        <v>0</v>
      </c>
      <c r="AB267" s="239"/>
      <c r="AC267" s="243">
        <f>IFERROR(VALUE(VLOOKUP(AB267, 'Config Option - UW'!$B$5:$F$34, 5, FALSE)), 0)</f>
        <v>0</v>
      </c>
      <c r="AD267" s="191"/>
      <c r="AE267"/>
    </row>
    <row r="268" spans="1:31" ht="17">
      <c r="A268" s="140" t="s">
        <v>1081</v>
      </c>
      <c r="B268" s="244">
        <v>251</v>
      </c>
      <c r="C268" s="141" t="s">
        <v>1082</v>
      </c>
      <c r="D268" s="142" t="s">
        <v>1083</v>
      </c>
      <c r="E268" s="143" t="s">
        <v>1084</v>
      </c>
      <c r="F268" s="144" t="s">
        <v>137</v>
      </c>
      <c r="G268" s="147" t="s">
        <v>81</v>
      </c>
      <c r="H268" s="145" t="s">
        <v>83</v>
      </c>
      <c r="I268" s="144" t="s">
        <v>138</v>
      </c>
      <c r="J268" s="142" t="s">
        <v>139</v>
      </c>
      <c r="K268" s="141" t="s">
        <v>1085</v>
      </c>
      <c r="L268" s="201"/>
      <c r="M268" s="168"/>
      <c r="N268" s="191"/>
      <c r="O268" s="149" t="s">
        <v>141</v>
      </c>
      <c r="P268" s="150" t="s">
        <v>790</v>
      </c>
      <c r="Q268" s="151"/>
      <c r="R268" s="247" t="s">
        <v>53</v>
      </c>
      <c r="S268" s="126">
        <f>IF(R268="", "", IFERROR(VLOOKUP(R268, 'Config Option - UW'!$A$38:$B$42, 2, FALSE), "") + W268 + Y268 + AA268)</f>
        <v>65</v>
      </c>
      <c r="T268" s="128">
        <f>IFERROR(VLOOKUP(R268, 'Config Option - UW'!$A$38:$D$42, 3, FALSE), "")</f>
        <v>1.8749999999999999E-2</v>
      </c>
      <c r="U268" s="124">
        <f>IFERROR(VLOOKUP(R268, 'Config Option - UW'!$A$38:$D$42, 4, FALSE), "")</f>
        <v>4.7600000000000003E-2</v>
      </c>
      <c r="V268" s="233" t="s">
        <v>1086</v>
      </c>
      <c r="W268" s="241">
        <f>IFERROR(VALUE(VLOOKUP(V268, 'Config Option - UW'!$B$5:$F$34, 5, FALSE)), 0)</f>
        <v>0</v>
      </c>
      <c r="X268" s="233"/>
      <c r="Y268" s="241">
        <f>IFERROR(VALUE(VLOOKUP(X268, 'Config Option - UW'!$B$5:$F$34, 5, FALSE)), 0)</f>
        <v>0</v>
      </c>
      <c r="Z268" s="233"/>
      <c r="AA268" s="242">
        <f>IFERROR(VALUE(VLOOKUP(Z268, 'Config Option - UW'!$B$5:$F$34, 5, FALSE)), 0)</f>
        <v>0</v>
      </c>
      <c r="AB268" s="238"/>
      <c r="AC268" s="242">
        <f>IFERROR(VALUE(VLOOKUP(AB268, 'Config Option - UW'!$B$5:$F$34, 5, FALSE)), 0)</f>
        <v>0</v>
      </c>
      <c r="AD268" s="191" t="s">
        <v>1087</v>
      </c>
      <c r="AE268"/>
    </row>
    <row r="269" spans="1:31" ht="17">
      <c r="A269" s="140" t="s">
        <v>1088</v>
      </c>
      <c r="B269" s="244">
        <v>252</v>
      </c>
      <c r="C269" s="141" t="s">
        <v>1089</v>
      </c>
      <c r="D269" s="142" t="s">
        <v>1083</v>
      </c>
      <c r="E269" s="143" t="s">
        <v>1090</v>
      </c>
      <c r="F269" s="144" t="s">
        <v>137</v>
      </c>
      <c r="G269" s="147" t="s">
        <v>81</v>
      </c>
      <c r="H269" s="145" t="s">
        <v>83</v>
      </c>
      <c r="I269" s="144" t="s">
        <v>138</v>
      </c>
      <c r="J269" s="142" t="s">
        <v>139</v>
      </c>
      <c r="K269" s="141" t="s">
        <v>1091</v>
      </c>
      <c r="L269" s="201"/>
      <c r="M269" s="168"/>
      <c r="N269" s="191"/>
      <c r="O269" s="149" t="s">
        <v>141</v>
      </c>
      <c r="P269" s="150" t="s">
        <v>790</v>
      </c>
      <c r="Q269" s="151"/>
      <c r="R269" s="247" t="s">
        <v>53</v>
      </c>
      <c r="S269" s="126">
        <f>IF(R269="", "", IFERROR(VLOOKUP(R269, 'Config Option - UW'!$A$38:$B$42, 2, FALSE), "") + W269 + Y269 + AA269)</f>
        <v>65</v>
      </c>
      <c r="T269" s="128">
        <f>IFERROR(VLOOKUP(R269, 'Config Option - UW'!$A$38:$D$42, 3, FALSE), "")</f>
        <v>1.8749999999999999E-2</v>
      </c>
      <c r="U269" s="124">
        <f>IFERROR(VLOOKUP(R269, 'Config Option - UW'!$A$38:$D$42, 4, FALSE), "")</f>
        <v>4.7600000000000003E-2</v>
      </c>
      <c r="V269" s="233"/>
      <c r="W269" s="241">
        <f>IFERROR(VALUE(VLOOKUP(V269, 'Config Option - UW'!$B$5:$F$34, 5, FALSE)), 0)</f>
        <v>0</v>
      </c>
      <c r="X269" s="233"/>
      <c r="Y269" s="241">
        <f>IFERROR(VALUE(VLOOKUP(X269, 'Config Option - UW'!$B$5:$F$34, 5, FALSE)), 0)</f>
        <v>0</v>
      </c>
      <c r="Z269" s="233"/>
      <c r="AA269" s="242">
        <f>IFERROR(VALUE(VLOOKUP(Z269, 'Config Option - UW'!$B$5:$F$34, 5, FALSE)), 0)</f>
        <v>0</v>
      </c>
      <c r="AB269" s="238"/>
      <c r="AC269" s="242">
        <f>IFERROR(VALUE(VLOOKUP(AB269, 'Config Option - UW'!$B$5:$F$34, 5, FALSE)), 0)</f>
        <v>0</v>
      </c>
      <c r="AD269" s="191"/>
      <c r="AE269"/>
    </row>
    <row r="270" spans="1:31" ht="17">
      <c r="A270" s="140"/>
      <c r="B270" s="244">
        <v>253</v>
      </c>
      <c r="C270" s="141" t="s">
        <v>1092</v>
      </c>
      <c r="D270" s="142" t="s">
        <v>1083</v>
      </c>
      <c r="E270" s="143" t="s">
        <v>1093</v>
      </c>
      <c r="F270" s="144" t="s">
        <v>137</v>
      </c>
      <c r="G270" s="147" t="s">
        <v>81</v>
      </c>
      <c r="H270" s="145" t="s">
        <v>83</v>
      </c>
      <c r="I270" s="144" t="s">
        <v>138</v>
      </c>
      <c r="J270" s="142" t="s">
        <v>139</v>
      </c>
      <c r="K270" s="141" t="s">
        <v>1094</v>
      </c>
      <c r="L270" s="147"/>
      <c r="M270" s="168"/>
      <c r="N270" s="167"/>
      <c r="O270" s="149" t="s">
        <v>141</v>
      </c>
      <c r="P270" s="150" t="s">
        <v>157</v>
      </c>
      <c r="Q270" s="151"/>
      <c r="R270" s="247" t="s">
        <v>53</v>
      </c>
      <c r="S270" s="126">
        <f>IF(R270="", "", IFERROR(VLOOKUP(R270, 'Config Option - UW'!$A$38:$B$42, 2, FALSE), "") + W270 + Y270 + AA270)</f>
        <v>65</v>
      </c>
      <c r="T270" s="128">
        <f>IFERROR(VLOOKUP(R270, 'Config Option - UW'!$A$38:$D$42, 3, FALSE), "")</f>
        <v>1.8749999999999999E-2</v>
      </c>
      <c r="U270" s="124">
        <f>IFERROR(VLOOKUP(R270, 'Config Option - UW'!$A$38:$D$42, 4, FALSE), "")</f>
        <v>4.7600000000000003E-2</v>
      </c>
      <c r="V270" s="233"/>
      <c r="W270" s="241">
        <f>IFERROR(VALUE(VLOOKUP(V270, 'Config Option - UW'!$B$5:$F$34, 5, FALSE)), 0)</f>
        <v>0</v>
      </c>
      <c r="X270" s="233"/>
      <c r="Y270" s="241">
        <f>IFERROR(VALUE(VLOOKUP(X270, 'Config Option - UW'!$B$5:$F$34, 5, FALSE)), 0)</f>
        <v>0</v>
      </c>
      <c r="Z270" s="233"/>
      <c r="AA270" s="242">
        <f>IFERROR(VALUE(VLOOKUP(Z270, 'Config Option - UW'!$B$5:$F$34, 5, FALSE)), 0)</f>
        <v>0</v>
      </c>
      <c r="AB270" s="238"/>
      <c r="AC270" s="242">
        <f>IFERROR(VALUE(VLOOKUP(AB270, 'Config Option - UW'!$B$5:$F$34, 5, FALSE)), 0)</f>
        <v>0</v>
      </c>
      <c r="AD270" s="191"/>
      <c r="AE270"/>
    </row>
    <row r="271" spans="1:31" ht="16">
      <c r="A271" s="140" t="s">
        <v>1095</v>
      </c>
      <c r="B271" s="244">
        <v>254</v>
      </c>
      <c r="C271" s="141" t="s">
        <v>1096</v>
      </c>
      <c r="D271" s="142" t="s">
        <v>1097</v>
      </c>
      <c r="E271" s="142" t="s">
        <v>1098</v>
      </c>
      <c r="F271" s="144" t="s">
        <v>137</v>
      </c>
      <c r="G271" s="147" t="s">
        <v>81</v>
      </c>
      <c r="H271" s="145" t="s">
        <v>83</v>
      </c>
      <c r="I271" s="144" t="s">
        <v>138</v>
      </c>
      <c r="J271" s="142" t="s">
        <v>682</v>
      </c>
      <c r="K271" s="141" t="s">
        <v>1099</v>
      </c>
      <c r="L271" s="147"/>
      <c r="M271" s="168"/>
      <c r="N271" s="191"/>
      <c r="O271" s="149" t="s">
        <v>141</v>
      </c>
      <c r="P271" s="150" t="s">
        <v>790</v>
      </c>
      <c r="Q271" s="151"/>
      <c r="R271" s="247" t="s">
        <v>53</v>
      </c>
      <c r="S271" s="126">
        <f>IF(R271="", "", IFERROR(VLOOKUP(R271, 'Config Option - UW'!$A$38:$B$42, 2, FALSE), "") + W271 + Y271 + AA271)</f>
        <v>65</v>
      </c>
      <c r="T271" s="128">
        <f>IFERROR(VLOOKUP(R271, 'Config Option - UW'!$A$38:$D$42, 3, FALSE), "")</f>
        <v>1.8749999999999999E-2</v>
      </c>
      <c r="U271" s="124">
        <f>IFERROR(VLOOKUP(R271, 'Config Option - UW'!$A$38:$D$42, 4, FALSE), "")</f>
        <v>4.7600000000000003E-2</v>
      </c>
      <c r="V271" s="233"/>
      <c r="W271" s="241">
        <f>IFERROR(VALUE(VLOOKUP(V271, 'Config Option - UW'!$B$5:$F$34, 5, FALSE)), 0)</f>
        <v>0</v>
      </c>
      <c r="X271" s="233"/>
      <c r="Y271" s="241">
        <f>IFERROR(VALUE(VLOOKUP(X271, 'Config Option - UW'!$B$5:$F$34, 5, FALSE)), 0)</f>
        <v>0</v>
      </c>
      <c r="Z271" s="233"/>
      <c r="AA271" s="242">
        <f>IFERROR(VALUE(VLOOKUP(Z271, 'Config Option - UW'!$B$5:$F$34, 5, FALSE)), 0)</f>
        <v>0</v>
      </c>
      <c r="AB271" s="238"/>
      <c r="AC271" s="242">
        <f>IFERROR(VALUE(VLOOKUP(AB271, 'Config Option - UW'!$B$5:$F$34, 5, FALSE)), 0)</f>
        <v>0</v>
      </c>
      <c r="AD271" s="191"/>
      <c r="AE271"/>
    </row>
    <row r="272" spans="1:31" ht="16">
      <c r="A272" s="140" t="s">
        <v>1100</v>
      </c>
      <c r="B272" s="244">
        <v>255</v>
      </c>
      <c r="C272" s="141" t="s">
        <v>1096</v>
      </c>
      <c r="D272" s="142" t="s">
        <v>1097</v>
      </c>
      <c r="E272" s="142" t="s">
        <v>1101</v>
      </c>
      <c r="F272" s="144" t="s">
        <v>137</v>
      </c>
      <c r="G272" s="147" t="s">
        <v>81</v>
      </c>
      <c r="H272" s="145" t="s">
        <v>83</v>
      </c>
      <c r="I272" s="144" t="s">
        <v>138</v>
      </c>
      <c r="J272" s="142" t="s">
        <v>139</v>
      </c>
      <c r="K272" s="141" t="s">
        <v>1102</v>
      </c>
      <c r="L272" s="147"/>
      <c r="M272" s="168"/>
      <c r="N272" s="191"/>
      <c r="O272" s="149" t="s">
        <v>141</v>
      </c>
      <c r="P272" s="150" t="s">
        <v>790</v>
      </c>
      <c r="Q272" s="151"/>
      <c r="R272" s="247" t="s">
        <v>53</v>
      </c>
      <c r="S272" s="126">
        <f>IF(R272="", "", IFERROR(VLOOKUP(R272, 'Config Option - UW'!$A$38:$B$42, 2, FALSE), "") + W272 + Y272 + AA272)</f>
        <v>65</v>
      </c>
      <c r="T272" s="128">
        <f>IFERROR(VLOOKUP(R272, 'Config Option - UW'!$A$38:$D$42, 3, FALSE), "")</f>
        <v>1.8749999999999999E-2</v>
      </c>
      <c r="U272" s="124">
        <f>IFERROR(VLOOKUP(R272, 'Config Option - UW'!$A$38:$D$42, 4, FALSE), "")</f>
        <v>4.7600000000000003E-2</v>
      </c>
      <c r="V272" s="233"/>
      <c r="W272" s="241">
        <f>IFERROR(VALUE(VLOOKUP(V272, 'Config Option - UW'!$B$5:$F$34, 5, FALSE)), 0)</f>
        <v>0</v>
      </c>
      <c r="X272" s="233"/>
      <c r="Y272" s="241">
        <f>IFERROR(VALUE(VLOOKUP(X272, 'Config Option - UW'!$B$5:$F$34, 5, FALSE)), 0)</f>
        <v>0</v>
      </c>
      <c r="Z272" s="233"/>
      <c r="AA272" s="242">
        <f>IFERROR(VALUE(VLOOKUP(Z272, 'Config Option - UW'!$B$5:$F$34, 5, FALSE)), 0)</f>
        <v>0</v>
      </c>
      <c r="AB272" s="238"/>
      <c r="AC272" s="242">
        <f>IFERROR(VALUE(VLOOKUP(AB272, 'Config Option - UW'!$B$5:$F$34, 5, FALSE)), 0)</f>
        <v>0</v>
      </c>
      <c r="AD272" s="191"/>
      <c r="AE272"/>
    </row>
    <row r="273" spans="1:31" ht="16">
      <c r="A273" s="140" t="s">
        <v>1103</v>
      </c>
      <c r="B273" s="244">
        <v>256</v>
      </c>
      <c r="C273" s="141" t="s">
        <v>1096</v>
      </c>
      <c r="D273" s="142" t="s">
        <v>1097</v>
      </c>
      <c r="E273" s="142" t="s">
        <v>1104</v>
      </c>
      <c r="F273" s="144" t="s">
        <v>137</v>
      </c>
      <c r="G273" s="147" t="s">
        <v>81</v>
      </c>
      <c r="H273" s="145" t="s">
        <v>83</v>
      </c>
      <c r="I273" s="144" t="s">
        <v>138</v>
      </c>
      <c r="J273" s="142" t="s">
        <v>682</v>
      </c>
      <c r="K273" s="141" t="s">
        <v>1105</v>
      </c>
      <c r="L273" s="147"/>
      <c r="M273" s="168"/>
      <c r="N273" s="191"/>
      <c r="O273" s="149" t="s">
        <v>141</v>
      </c>
      <c r="P273" s="150" t="s">
        <v>790</v>
      </c>
      <c r="Q273" s="151"/>
      <c r="R273" s="247" t="s">
        <v>64</v>
      </c>
      <c r="S273" s="126">
        <f>IF(R273="", "", IFERROR(VLOOKUP(R273, 'Config Option - UW'!$A$38:$B$42, 2, FALSE), "") + W273 + Y273 + AA273)</f>
        <v>89.65100000000001</v>
      </c>
      <c r="T273" s="128">
        <f>IFERROR(VLOOKUP(R273, 'Config Option - UW'!$A$38:$D$42, 3, FALSE), "")</f>
        <v>1.8749999999999999E-2</v>
      </c>
      <c r="U273" s="124">
        <f>IFERROR(VLOOKUP(R273, 'Config Option - UW'!$A$38:$D$42, 4, FALSE), "")</f>
        <v>4.7600000000000003E-2</v>
      </c>
      <c r="V273" s="233" t="s">
        <v>197</v>
      </c>
      <c r="W273" s="241">
        <f>IFERROR(VALUE(VLOOKUP(V273, 'Config Option - UW'!$B$5:$F$34, 5, FALSE)), 0)</f>
        <v>10.311</v>
      </c>
      <c r="X273" s="233" t="s">
        <v>235</v>
      </c>
      <c r="Y273" s="241">
        <f>IFERROR(VALUE(VLOOKUP(X273, 'Config Option - UW'!$B$5:$F$34, 5, FALSE)), 0)</f>
        <v>4.34</v>
      </c>
      <c r="Z273" s="236"/>
      <c r="AA273" s="242">
        <f>IFERROR(VALUE(VLOOKUP(Z273, 'Config Option - UW'!$B$5:$F$34, 5, FALSE)), 0)</f>
        <v>0</v>
      </c>
      <c r="AB273" s="236"/>
      <c r="AC273" s="242">
        <f>IFERROR(VALUE(VLOOKUP(AB273, 'Config Option - UW'!$B$5:$F$34, 5, FALSE)), 0)</f>
        <v>0</v>
      </c>
      <c r="AD273" s="191" t="s">
        <v>1106</v>
      </c>
      <c r="AE273"/>
    </row>
    <row r="274" spans="1:31" ht="16">
      <c r="A274" s="140" t="s">
        <v>1107</v>
      </c>
      <c r="B274" s="244">
        <v>257</v>
      </c>
      <c r="C274" s="141" t="s">
        <v>1096</v>
      </c>
      <c r="D274" s="142" t="s">
        <v>1097</v>
      </c>
      <c r="E274" s="142" t="s">
        <v>1104</v>
      </c>
      <c r="F274" s="144" t="s">
        <v>137</v>
      </c>
      <c r="G274" s="147" t="s">
        <v>81</v>
      </c>
      <c r="H274" s="145" t="s">
        <v>83</v>
      </c>
      <c r="I274" s="144" t="s">
        <v>138</v>
      </c>
      <c r="J274" s="142" t="s">
        <v>139</v>
      </c>
      <c r="K274" s="141" t="s">
        <v>1108</v>
      </c>
      <c r="L274" s="147"/>
      <c r="M274" s="168"/>
      <c r="N274" s="191"/>
      <c r="O274" s="166" t="s">
        <v>171</v>
      </c>
      <c r="P274" s="150" t="s">
        <v>790</v>
      </c>
      <c r="Q274" s="151"/>
      <c r="R274" s="247"/>
      <c r="S274" s="126" t="str">
        <f>IF(R274="", "", IFERROR(VLOOKUP(R274, 'Config Option - UW'!$A$38:$B$42, 2, FALSE), "") + W274 + Y274 + AA274)</f>
        <v/>
      </c>
      <c r="T274" s="128" t="str">
        <f>IFERROR(VLOOKUP(R274, 'Config Option - UW'!$A$38:$D$42, 3, FALSE), "")</f>
        <v/>
      </c>
      <c r="U274" s="124" t="str">
        <f>IFERROR(VLOOKUP(R274, 'Config Option - UW'!$A$38:$D$42, 4, FALSE), "")</f>
        <v/>
      </c>
      <c r="V274" s="233"/>
      <c r="W274" s="241">
        <f>IFERROR(VALUE(VLOOKUP(V274, 'Config Option - UW'!$B$5:$F$34, 5, FALSE)), 0)</f>
        <v>0</v>
      </c>
      <c r="X274" s="233"/>
      <c r="Y274" s="241">
        <f>IFERROR(VALUE(VLOOKUP(X274, 'Config Option - UW'!$B$5:$F$34, 5, FALSE)), 0)</f>
        <v>0</v>
      </c>
      <c r="Z274" s="233"/>
      <c r="AA274" s="242">
        <f>IFERROR(VALUE(VLOOKUP(Z274, 'Config Option - UW'!$B$5:$F$34, 5, FALSE)), 0)</f>
        <v>0</v>
      </c>
      <c r="AB274" s="238"/>
      <c r="AC274" s="242">
        <f>IFERROR(VALUE(VLOOKUP(AB274, 'Config Option - UW'!$B$5:$F$34, 5, FALSE)), 0)</f>
        <v>0</v>
      </c>
      <c r="AD274" s="191" t="s">
        <v>1106</v>
      </c>
      <c r="AE274"/>
    </row>
    <row r="275" spans="1:31" ht="16">
      <c r="A275" s="140" t="s">
        <v>1109</v>
      </c>
      <c r="B275" s="244">
        <v>258</v>
      </c>
      <c r="C275" s="141" t="s">
        <v>1110</v>
      </c>
      <c r="D275" s="142" t="s">
        <v>1097</v>
      </c>
      <c r="E275" s="142" t="s">
        <v>1111</v>
      </c>
      <c r="F275" s="144" t="s">
        <v>137</v>
      </c>
      <c r="G275" s="147" t="s">
        <v>81</v>
      </c>
      <c r="H275" s="145" t="s">
        <v>83</v>
      </c>
      <c r="I275" s="144" t="s">
        <v>138</v>
      </c>
      <c r="J275" s="142" t="s">
        <v>146</v>
      </c>
      <c r="K275" s="141" t="s">
        <v>1112</v>
      </c>
      <c r="L275" s="147"/>
      <c r="M275" s="168"/>
      <c r="N275" s="191"/>
      <c r="O275" s="149" t="s">
        <v>141</v>
      </c>
      <c r="P275" s="150" t="s">
        <v>790</v>
      </c>
      <c r="Q275" s="151"/>
      <c r="R275" s="247" t="s">
        <v>21</v>
      </c>
      <c r="S275" s="126">
        <f>IF(R275="", "", IFERROR(VLOOKUP(R275, 'Config Option - UW'!$A$38:$B$42, 2, FALSE), "") + W275 + Y275 + AA275)</f>
        <v>34.4255</v>
      </c>
      <c r="T275" s="128">
        <f>IFERROR(VLOOKUP(R275, 'Config Option - UW'!$A$38:$D$42, 3, FALSE), "")</f>
        <v>1.8749999999999999E-2</v>
      </c>
      <c r="U275" s="124">
        <f>IFERROR(VLOOKUP(R275, 'Config Option - UW'!$A$38:$D$42, 4, FALSE), "")</f>
        <v>0</v>
      </c>
      <c r="V275" s="233" t="s">
        <v>153</v>
      </c>
      <c r="W275" s="241">
        <f>IFERROR(VALUE(VLOOKUP(V275, 'Config Option - UW'!$B$5:$F$34, 5, FALSE)), 0)</f>
        <v>2.4255</v>
      </c>
      <c r="X275" s="233"/>
      <c r="Y275" s="241">
        <f>IFERROR(VALUE(VLOOKUP(X275, 'Config Option - UW'!$B$5:$F$34, 5, FALSE)), 0)</f>
        <v>0</v>
      </c>
      <c r="Z275" s="236"/>
      <c r="AA275" s="242">
        <f>IFERROR(VALUE(VLOOKUP(Z275, 'Config Option - UW'!$B$5:$F$34, 5, FALSE)), 0)</f>
        <v>0</v>
      </c>
      <c r="AB275" s="236"/>
      <c r="AC275" s="242">
        <f>IFERROR(VALUE(VLOOKUP(AB275, 'Config Option - UW'!$B$5:$F$34, 5, FALSE)), 0)</f>
        <v>0</v>
      </c>
      <c r="AD275" s="191"/>
      <c r="AE275"/>
    </row>
    <row r="276" spans="1:31" ht="16">
      <c r="A276" s="140" t="s">
        <v>1113</v>
      </c>
      <c r="B276" s="244">
        <v>259</v>
      </c>
      <c r="C276" s="141" t="s">
        <v>1114</v>
      </c>
      <c r="D276" s="142" t="s">
        <v>1097</v>
      </c>
      <c r="E276" s="142" t="s">
        <v>1115</v>
      </c>
      <c r="F276" s="144" t="s">
        <v>137</v>
      </c>
      <c r="G276" s="147" t="s">
        <v>81</v>
      </c>
      <c r="H276" s="145" t="s">
        <v>83</v>
      </c>
      <c r="I276" s="144" t="s">
        <v>138</v>
      </c>
      <c r="J276" s="142" t="s">
        <v>139</v>
      </c>
      <c r="K276" s="141" t="s">
        <v>1116</v>
      </c>
      <c r="L276" s="147"/>
      <c r="M276" s="168"/>
      <c r="N276" s="191"/>
      <c r="O276" s="149" t="s">
        <v>141</v>
      </c>
      <c r="P276" s="150" t="s">
        <v>790</v>
      </c>
      <c r="Q276" s="151"/>
      <c r="R276" s="247" t="s">
        <v>53</v>
      </c>
      <c r="S276" s="126">
        <f>IF(R276="", "", IFERROR(VLOOKUP(R276, 'Config Option - UW'!$A$38:$B$42, 2, FALSE), "") + W276 + Y276 + AA276)</f>
        <v>65</v>
      </c>
      <c r="T276" s="128">
        <f>IFERROR(VLOOKUP(R276, 'Config Option - UW'!$A$38:$D$42, 3, FALSE), "")</f>
        <v>1.8749999999999999E-2</v>
      </c>
      <c r="U276" s="124">
        <f>IFERROR(VLOOKUP(R276, 'Config Option - UW'!$A$38:$D$42, 4, FALSE), "")</f>
        <v>4.7600000000000003E-2</v>
      </c>
      <c r="V276" s="233"/>
      <c r="W276" s="241">
        <f>IFERROR(VALUE(VLOOKUP(V276, 'Config Option - UW'!$B$5:$F$34, 5, FALSE)), 0)</f>
        <v>0</v>
      </c>
      <c r="X276" s="233"/>
      <c r="Y276" s="241">
        <f>IFERROR(VALUE(VLOOKUP(X276, 'Config Option - UW'!$B$5:$F$34, 5, FALSE)), 0)</f>
        <v>0</v>
      </c>
      <c r="Z276" s="233"/>
      <c r="AA276" s="242">
        <f>IFERROR(VALUE(VLOOKUP(Z276, 'Config Option - UW'!$B$5:$F$34, 5, FALSE)), 0)</f>
        <v>0</v>
      </c>
      <c r="AB276" s="238"/>
      <c r="AC276" s="242">
        <f>IFERROR(VALUE(VLOOKUP(AB276, 'Config Option - UW'!$B$5:$F$34, 5, FALSE)), 0)</f>
        <v>0</v>
      </c>
      <c r="AD276" s="191"/>
      <c r="AE276"/>
    </row>
    <row r="277" spans="1:31" ht="17">
      <c r="A277" s="140" t="s">
        <v>1117</v>
      </c>
      <c r="B277" s="244">
        <v>260</v>
      </c>
      <c r="C277" s="141" t="s">
        <v>1118</v>
      </c>
      <c r="D277" s="142" t="s">
        <v>1097</v>
      </c>
      <c r="E277" s="143" t="s">
        <v>1119</v>
      </c>
      <c r="F277" s="144" t="s">
        <v>137</v>
      </c>
      <c r="G277" s="147" t="s">
        <v>81</v>
      </c>
      <c r="H277" s="145" t="s">
        <v>83</v>
      </c>
      <c r="I277" s="144" t="s">
        <v>138</v>
      </c>
      <c r="J277" s="142" t="s">
        <v>280</v>
      </c>
      <c r="K277" s="141" t="s">
        <v>1120</v>
      </c>
      <c r="L277" s="147"/>
      <c r="M277" s="168"/>
      <c r="N277" s="191"/>
      <c r="O277" s="149" t="s">
        <v>141</v>
      </c>
      <c r="P277" s="150" t="s">
        <v>790</v>
      </c>
      <c r="Q277" s="151"/>
      <c r="R277" s="247" t="s">
        <v>25</v>
      </c>
      <c r="S277" s="126">
        <f>IF(R277="", "", IFERROR(VLOOKUP(R277, 'Config Option - UW'!$A$38:$B$42, 2, FALSE), "") + W277 + Y277 + AA277)</f>
        <v>84.241500000000002</v>
      </c>
      <c r="T277" s="128">
        <f>IFERROR(VLOOKUP(R277, 'Config Option - UW'!$A$38:$D$42, 3, FALSE), "")</f>
        <v>1.8749999999999999E-2</v>
      </c>
      <c r="U277" s="124">
        <f>IFERROR(VLOOKUP(R277, 'Config Option - UW'!$A$38:$D$42, 4, FALSE), "")</f>
        <v>0</v>
      </c>
      <c r="V277" s="233" t="s">
        <v>282</v>
      </c>
      <c r="W277" s="241">
        <f>IFERROR(VALUE(VLOOKUP(V277, 'Config Option - UW'!$B$5:$F$34, 5, FALSE)), 0)</f>
        <v>9.9015000000000004</v>
      </c>
      <c r="X277" s="233" t="s">
        <v>235</v>
      </c>
      <c r="Y277" s="241">
        <f>IFERROR(VALUE(VLOOKUP(X277, 'Config Option - UW'!$B$5:$F$34, 5, FALSE)), 0)</f>
        <v>4.34</v>
      </c>
      <c r="Z277" s="236"/>
      <c r="AA277" s="242">
        <f>IFERROR(VALUE(VLOOKUP(Z277, 'Config Option - UW'!$B$5:$F$34, 5, FALSE)), 0)</f>
        <v>0</v>
      </c>
      <c r="AB277" s="236"/>
      <c r="AC277" s="242">
        <f>IFERROR(VALUE(VLOOKUP(AB277, 'Config Option - UW'!$B$5:$F$34, 5, FALSE)), 0)</f>
        <v>0</v>
      </c>
      <c r="AD277" s="191"/>
      <c r="AE277"/>
    </row>
    <row r="278" spans="1:31" ht="17">
      <c r="A278" s="140"/>
      <c r="B278" s="244">
        <v>261</v>
      </c>
      <c r="C278" s="141" t="s">
        <v>1121</v>
      </c>
      <c r="D278" s="142" t="s">
        <v>1097</v>
      </c>
      <c r="E278" s="143" t="s">
        <v>1122</v>
      </c>
      <c r="F278" s="144" t="s">
        <v>137</v>
      </c>
      <c r="G278" s="147" t="s">
        <v>81</v>
      </c>
      <c r="H278" s="145" t="s">
        <v>83</v>
      </c>
      <c r="I278" s="144" t="s">
        <v>138</v>
      </c>
      <c r="J278" s="142" t="s">
        <v>146</v>
      </c>
      <c r="K278" s="141" t="s">
        <v>1123</v>
      </c>
      <c r="L278" s="147"/>
      <c r="M278" s="168"/>
      <c r="N278" s="191"/>
      <c r="O278" s="149" t="s">
        <v>141</v>
      </c>
      <c r="P278" s="150" t="s">
        <v>157</v>
      </c>
      <c r="Q278" s="151"/>
      <c r="R278" s="247" t="s">
        <v>21</v>
      </c>
      <c r="S278" s="126">
        <f>IF(R278="", "", IFERROR(VLOOKUP(R278, 'Config Option - UW'!$A$38:$B$42, 2, FALSE), "") + W278 + Y278 + AA278)</f>
        <v>36.6935</v>
      </c>
      <c r="T278" s="128">
        <f>IFERROR(VLOOKUP(R278, 'Config Option - UW'!$A$38:$D$42, 3, FALSE), "")</f>
        <v>1.8749999999999999E-2</v>
      </c>
      <c r="U278" s="124">
        <f>IFERROR(VLOOKUP(R278, 'Config Option - UW'!$A$38:$D$42, 4, FALSE), "")</f>
        <v>0</v>
      </c>
      <c r="V278" s="233" t="s">
        <v>153</v>
      </c>
      <c r="W278" s="241">
        <f>IFERROR(VALUE(VLOOKUP(V278, 'Config Option - UW'!$B$5:$F$34, 5, FALSE)), 0)</f>
        <v>2.4255</v>
      </c>
      <c r="X278" s="233" t="s">
        <v>201</v>
      </c>
      <c r="Y278" s="241">
        <f>IFERROR(VALUE(VLOOKUP(X278, 'Config Option - UW'!$B$5:$F$34, 5, FALSE)), 0)</f>
        <v>2.2680000000000002</v>
      </c>
      <c r="Z278" s="236"/>
      <c r="AA278" s="242">
        <f>IFERROR(VALUE(VLOOKUP(Z278, 'Config Option - UW'!$B$5:$F$34, 5, FALSE)), 0)</f>
        <v>0</v>
      </c>
      <c r="AB278" s="236"/>
      <c r="AC278" s="242">
        <f>IFERROR(VALUE(VLOOKUP(AB278, 'Config Option - UW'!$B$5:$F$34, 5, FALSE)), 0)</f>
        <v>0</v>
      </c>
      <c r="AD278" s="191"/>
      <c r="AE278"/>
    </row>
    <row r="279" spans="1:31" ht="16">
      <c r="A279" s="140" t="s">
        <v>1124</v>
      </c>
      <c r="B279" s="244">
        <v>262</v>
      </c>
      <c r="C279" s="141" t="s">
        <v>1125</v>
      </c>
      <c r="D279" s="142" t="s">
        <v>1126</v>
      </c>
      <c r="E279" s="171" t="s">
        <v>1127</v>
      </c>
      <c r="F279" s="144" t="s">
        <v>137</v>
      </c>
      <c r="G279" s="147" t="s">
        <v>81</v>
      </c>
      <c r="H279" s="145" t="s">
        <v>83</v>
      </c>
      <c r="I279" s="144" t="s">
        <v>138</v>
      </c>
      <c r="J279" s="142" t="s">
        <v>184</v>
      </c>
      <c r="K279" s="141" t="s">
        <v>1128</v>
      </c>
      <c r="L279" s="147"/>
      <c r="M279" s="168"/>
      <c r="N279" s="191"/>
      <c r="O279" s="149" t="s">
        <v>141</v>
      </c>
      <c r="P279" s="150" t="s">
        <v>790</v>
      </c>
      <c r="Q279" s="151"/>
      <c r="R279" s="247" t="s">
        <v>49</v>
      </c>
      <c r="S279" s="126">
        <f>IF(R279="", "", IFERROR(VLOOKUP(R279, 'Config Option - UW'!$A$38:$B$42, 2, FALSE), "") + W279 + Y279 + AA279)</f>
        <v>39</v>
      </c>
      <c r="T279" s="128">
        <f>IFERROR(VLOOKUP(R279, 'Config Option - UW'!$A$38:$D$42, 3, FALSE), "")</f>
        <v>1.8749999999999999E-2</v>
      </c>
      <c r="U279" s="124">
        <f>IFERROR(VLOOKUP(R279, 'Config Option - UW'!$A$38:$D$42, 4, FALSE), "")</f>
        <v>4.7600000000000003E-2</v>
      </c>
      <c r="V279" s="233"/>
      <c r="W279" s="241">
        <f>IFERROR(VALUE(VLOOKUP(V279, 'Config Option - UW'!$B$5:$F$34, 5, FALSE)), 0)</f>
        <v>0</v>
      </c>
      <c r="X279" s="233"/>
      <c r="Y279" s="241">
        <f>IFERROR(VALUE(VLOOKUP(X279, 'Config Option - UW'!$B$5:$F$34, 5, FALSE)), 0)</f>
        <v>0</v>
      </c>
      <c r="Z279" s="233"/>
      <c r="AA279" s="242">
        <f>IFERROR(VALUE(VLOOKUP(Z279, 'Config Option - UW'!$B$5:$F$34, 5, FALSE)), 0)</f>
        <v>0</v>
      </c>
      <c r="AB279" s="238"/>
      <c r="AC279" s="242">
        <f>IFERROR(VALUE(VLOOKUP(AB279, 'Config Option - UW'!$B$5:$F$34, 5, FALSE)), 0)</f>
        <v>0</v>
      </c>
      <c r="AD279" s="191"/>
      <c r="AE279"/>
    </row>
    <row r="280" spans="1:31" ht="16">
      <c r="A280" s="140" t="s">
        <v>1129</v>
      </c>
      <c r="B280" s="244">
        <v>263</v>
      </c>
      <c r="C280" s="141" t="s">
        <v>1130</v>
      </c>
      <c r="D280" s="142" t="s">
        <v>1126</v>
      </c>
      <c r="E280" s="171" t="s">
        <v>1131</v>
      </c>
      <c r="F280" s="144" t="s">
        <v>137</v>
      </c>
      <c r="G280" s="147" t="s">
        <v>81</v>
      </c>
      <c r="H280" s="145" t="s">
        <v>83</v>
      </c>
      <c r="I280" s="144" t="s">
        <v>138</v>
      </c>
      <c r="J280" s="142" t="s">
        <v>280</v>
      </c>
      <c r="K280" s="141" t="s">
        <v>1132</v>
      </c>
      <c r="L280" s="147"/>
      <c r="M280" s="168"/>
      <c r="N280" s="191"/>
      <c r="O280" s="149" t="s">
        <v>141</v>
      </c>
      <c r="P280" s="150" t="s">
        <v>790</v>
      </c>
      <c r="Q280" s="151"/>
      <c r="R280" s="247" t="s">
        <v>25</v>
      </c>
      <c r="S280" s="126">
        <f>IF(R280="", "", IFERROR(VLOOKUP(R280, 'Config Option - UW'!$A$38:$B$42, 2, FALSE), "") + W280 + Y280 + AA280)</f>
        <v>84.241500000000002</v>
      </c>
      <c r="T280" s="128">
        <f>IFERROR(VLOOKUP(R280, 'Config Option - UW'!$A$38:$D$42, 3, FALSE), "")</f>
        <v>1.8749999999999999E-2</v>
      </c>
      <c r="U280" s="124">
        <f>IFERROR(VLOOKUP(R280, 'Config Option - UW'!$A$38:$D$42, 4, FALSE), "")</f>
        <v>0</v>
      </c>
      <c r="V280" s="233" t="s">
        <v>282</v>
      </c>
      <c r="W280" s="241">
        <f>IFERROR(VALUE(VLOOKUP(V280, 'Config Option - UW'!$B$5:$F$34, 5, FALSE)), 0)</f>
        <v>9.9015000000000004</v>
      </c>
      <c r="X280" s="233" t="s">
        <v>235</v>
      </c>
      <c r="Y280" s="241">
        <f>IFERROR(VALUE(VLOOKUP(X280, 'Config Option - UW'!$B$5:$F$34, 5, FALSE)), 0)</f>
        <v>4.34</v>
      </c>
      <c r="Z280" s="236"/>
      <c r="AA280" s="242">
        <f>IFERROR(VALUE(VLOOKUP(Z280, 'Config Option - UW'!$B$5:$F$34, 5, FALSE)), 0)</f>
        <v>0</v>
      </c>
      <c r="AB280" s="236"/>
      <c r="AC280" s="242">
        <f>IFERROR(VALUE(VLOOKUP(AB280, 'Config Option - UW'!$B$5:$F$34, 5, FALSE)), 0)</f>
        <v>0</v>
      </c>
      <c r="AD280" s="191"/>
      <c r="AE280"/>
    </row>
    <row r="281" spans="1:31" ht="16">
      <c r="A281" s="140" t="s">
        <v>1133</v>
      </c>
      <c r="B281" s="244">
        <v>264</v>
      </c>
      <c r="C281" s="141" t="s">
        <v>1134</v>
      </c>
      <c r="D281" s="142" t="s">
        <v>1126</v>
      </c>
      <c r="E281" s="142" t="s">
        <v>1135</v>
      </c>
      <c r="F281" s="144" t="s">
        <v>137</v>
      </c>
      <c r="G281" s="147" t="s">
        <v>81</v>
      </c>
      <c r="H281" s="145" t="s">
        <v>83</v>
      </c>
      <c r="I281" s="144" t="s">
        <v>138</v>
      </c>
      <c r="J281" s="142" t="s">
        <v>280</v>
      </c>
      <c r="K281" s="141" t="s">
        <v>1136</v>
      </c>
      <c r="L281" s="147"/>
      <c r="M281" s="168"/>
      <c r="N281" s="167"/>
      <c r="O281" s="149" t="s">
        <v>141</v>
      </c>
      <c r="P281" s="150" t="s">
        <v>790</v>
      </c>
      <c r="Q281" s="151"/>
      <c r="R281" s="247" t="s">
        <v>64</v>
      </c>
      <c r="S281" s="126">
        <f>IF(R281="", "", IFERROR(VLOOKUP(R281, 'Config Option - UW'!$A$38:$B$42, 2, FALSE), "") + W281 + Y281 + AA281)</f>
        <v>89.65100000000001</v>
      </c>
      <c r="T281" s="128">
        <f>IFERROR(VLOOKUP(R281, 'Config Option - UW'!$A$38:$D$42, 3, FALSE), "")</f>
        <v>1.8749999999999999E-2</v>
      </c>
      <c r="U281" s="124">
        <f>IFERROR(VLOOKUP(R281, 'Config Option - UW'!$A$38:$D$42, 4, FALSE), "")</f>
        <v>4.7600000000000003E-2</v>
      </c>
      <c r="V281" s="233" t="s">
        <v>197</v>
      </c>
      <c r="W281" s="241">
        <f>IFERROR(VALUE(VLOOKUP(V281, 'Config Option - UW'!$B$5:$F$34, 5, FALSE)), 0)</f>
        <v>10.311</v>
      </c>
      <c r="X281" s="233" t="s">
        <v>235</v>
      </c>
      <c r="Y281" s="241">
        <f>IFERROR(VALUE(VLOOKUP(X281, 'Config Option - UW'!$B$5:$F$34, 5, FALSE)), 0)</f>
        <v>4.34</v>
      </c>
      <c r="Z281" s="236"/>
      <c r="AA281" s="242">
        <f>IFERROR(VALUE(VLOOKUP(Z281, 'Config Option - UW'!$B$5:$F$34, 5, FALSE)), 0)</f>
        <v>0</v>
      </c>
      <c r="AB281" s="236"/>
      <c r="AC281" s="242">
        <f>IFERROR(VALUE(VLOOKUP(AB281, 'Config Option - UW'!$B$5:$F$34, 5, FALSE)), 0)</f>
        <v>0</v>
      </c>
      <c r="AD281" s="191" t="s">
        <v>1106</v>
      </c>
      <c r="AE281"/>
    </row>
    <row r="282" spans="1:31" ht="16">
      <c r="A282" s="140" t="s">
        <v>1137</v>
      </c>
      <c r="B282" s="244">
        <v>265</v>
      </c>
      <c r="C282" s="141" t="s">
        <v>1134</v>
      </c>
      <c r="D282" s="142" t="s">
        <v>1126</v>
      </c>
      <c r="E282" s="171" t="s">
        <v>1135</v>
      </c>
      <c r="F282" s="144" t="s">
        <v>137</v>
      </c>
      <c r="G282" s="147" t="s">
        <v>81</v>
      </c>
      <c r="H282" s="145" t="s">
        <v>83</v>
      </c>
      <c r="I282" s="144" t="s">
        <v>138</v>
      </c>
      <c r="J282" s="142" t="s">
        <v>146</v>
      </c>
      <c r="K282" s="141" t="s">
        <v>1138</v>
      </c>
      <c r="L282" s="147"/>
      <c r="M282" s="168"/>
      <c r="N282" s="167"/>
      <c r="O282" s="166" t="s">
        <v>171</v>
      </c>
      <c r="P282" s="150" t="s">
        <v>790</v>
      </c>
      <c r="Q282" s="151"/>
      <c r="R282" s="247"/>
      <c r="S282" s="126" t="str">
        <f>IF(R282="", "", IFERROR(VLOOKUP(R282, 'Config Option - UW'!$A$38:$B$42, 2, FALSE), "") + W282 + Y282 + AA282)</f>
        <v/>
      </c>
      <c r="T282" s="128" t="str">
        <f>IFERROR(VLOOKUP(R282, 'Config Option - UW'!$A$38:$D$42, 3, FALSE), "")</f>
        <v/>
      </c>
      <c r="U282" s="124" t="str">
        <f>IFERROR(VLOOKUP(R282, 'Config Option - UW'!$A$38:$D$42, 4, FALSE), "")</f>
        <v/>
      </c>
      <c r="V282" s="233"/>
      <c r="W282" s="241">
        <f>IFERROR(VALUE(VLOOKUP(V282, 'Config Option - UW'!$B$5:$F$34, 5, FALSE)), 0)</f>
        <v>0</v>
      </c>
      <c r="X282" s="233"/>
      <c r="Y282" s="241">
        <f>IFERROR(VALUE(VLOOKUP(X282, 'Config Option - UW'!$B$5:$F$34, 5, FALSE)), 0)</f>
        <v>0</v>
      </c>
      <c r="Z282" s="233"/>
      <c r="AA282" s="242">
        <f>IFERROR(VALUE(VLOOKUP(Z282, 'Config Option - UW'!$B$5:$F$34, 5, FALSE)), 0)</f>
        <v>0</v>
      </c>
      <c r="AB282" s="238"/>
      <c r="AC282" s="242">
        <f>IFERROR(VALUE(VLOOKUP(AB282, 'Config Option - UW'!$B$5:$F$34, 5, FALSE)), 0)</f>
        <v>0</v>
      </c>
      <c r="AD282" s="191" t="s">
        <v>1106</v>
      </c>
      <c r="AE282"/>
    </row>
    <row r="283" spans="1:31" ht="17">
      <c r="A283" s="140"/>
      <c r="B283" s="244">
        <v>266</v>
      </c>
      <c r="C283" s="141" t="s">
        <v>1139</v>
      </c>
      <c r="D283" s="142" t="s">
        <v>1126</v>
      </c>
      <c r="E283" s="143" t="s">
        <v>1140</v>
      </c>
      <c r="F283" s="144" t="s">
        <v>137</v>
      </c>
      <c r="G283" s="147" t="s">
        <v>81</v>
      </c>
      <c r="H283" s="145" t="s">
        <v>83</v>
      </c>
      <c r="I283" s="144" t="s">
        <v>138</v>
      </c>
      <c r="J283" s="142" t="s">
        <v>280</v>
      </c>
      <c r="K283" s="141" t="s">
        <v>1141</v>
      </c>
      <c r="L283" s="147"/>
      <c r="M283" s="168"/>
      <c r="N283" s="191"/>
      <c r="O283" s="149" t="s">
        <v>141</v>
      </c>
      <c r="P283" s="150" t="s">
        <v>157</v>
      </c>
      <c r="Q283" s="151"/>
      <c r="R283" s="247" t="s">
        <v>25</v>
      </c>
      <c r="S283" s="126">
        <f>IF(R283="", "", IFERROR(VLOOKUP(R283, 'Config Option - UW'!$A$38:$B$42, 2, FALSE), "") + W283 + Y283 + AA283)</f>
        <v>84.241500000000002</v>
      </c>
      <c r="T283" s="128">
        <f>IFERROR(VLOOKUP(R283, 'Config Option - UW'!$A$38:$D$42, 3, FALSE), "")</f>
        <v>1.8749999999999999E-2</v>
      </c>
      <c r="U283" s="124">
        <f>IFERROR(VLOOKUP(R283, 'Config Option - UW'!$A$38:$D$42, 4, FALSE), "")</f>
        <v>0</v>
      </c>
      <c r="V283" s="233" t="s">
        <v>282</v>
      </c>
      <c r="W283" s="241">
        <f>IFERROR(VALUE(VLOOKUP(V283, 'Config Option - UW'!$B$5:$F$34, 5, FALSE)), 0)</f>
        <v>9.9015000000000004</v>
      </c>
      <c r="X283" s="233" t="s">
        <v>235</v>
      </c>
      <c r="Y283" s="241">
        <f>IFERROR(VALUE(VLOOKUP(X283, 'Config Option - UW'!$B$5:$F$34, 5, FALSE)), 0)</f>
        <v>4.34</v>
      </c>
      <c r="Z283" s="236"/>
      <c r="AA283" s="242">
        <f>IFERROR(VALUE(VLOOKUP(Z283, 'Config Option - UW'!$B$5:$F$34, 5, FALSE)), 0)</f>
        <v>0</v>
      </c>
      <c r="AB283" s="236"/>
      <c r="AC283" s="242">
        <f>IFERROR(VALUE(VLOOKUP(AB283, 'Config Option - UW'!$B$5:$F$34, 5, FALSE)), 0)</f>
        <v>0</v>
      </c>
      <c r="AD283" s="191"/>
      <c r="AE283"/>
    </row>
    <row r="284" spans="1:31" ht="16">
      <c r="A284" s="140"/>
      <c r="B284" s="244">
        <v>267</v>
      </c>
      <c r="C284" s="141" t="s">
        <v>1134</v>
      </c>
      <c r="D284" s="142" t="s">
        <v>1126</v>
      </c>
      <c r="E284" s="142" t="s">
        <v>1135</v>
      </c>
      <c r="F284" s="144" t="s">
        <v>137</v>
      </c>
      <c r="G284" s="147" t="s">
        <v>81</v>
      </c>
      <c r="H284" s="145" t="s">
        <v>83</v>
      </c>
      <c r="I284" s="144" t="s">
        <v>138</v>
      </c>
      <c r="J284" s="142" t="s">
        <v>280</v>
      </c>
      <c r="K284" s="141" t="s">
        <v>1142</v>
      </c>
      <c r="L284" s="147"/>
      <c r="M284" s="168"/>
      <c r="N284" s="167"/>
      <c r="O284" s="149" t="s">
        <v>141</v>
      </c>
      <c r="P284" s="150" t="s">
        <v>157</v>
      </c>
      <c r="Q284" s="151"/>
      <c r="R284" s="247" t="s">
        <v>25</v>
      </c>
      <c r="S284" s="126">
        <f>IF(R284="", "", IFERROR(VLOOKUP(R284, 'Config Option - UW'!$A$38:$B$42, 2, FALSE), "") + W284 + Y284 + AA284)</f>
        <v>84.241500000000002</v>
      </c>
      <c r="T284" s="128">
        <f>IFERROR(VLOOKUP(R284, 'Config Option - UW'!$A$38:$D$42, 3, FALSE), "")</f>
        <v>1.8749999999999999E-2</v>
      </c>
      <c r="U284" s="124">
        <f>IFERROR(VLOOKUP(R284, 'Config Option - UW'!$A$38:$D$42, 4, FALSE), "")</f>
        <v>0</v>
      </c>
      <c r="V284" s="233" t="s">
        <v>282</v>
      </c>
      <c r="W284" s="241">
        <f>IFERROR(VALUE(VLOOKUP(V284, 'Config Option - UW'!$B$5:$F$34, 5, FALSE)), 0)</f>
        <v>9.9015000000000004</v>
      </c>
      <c r="X284" s="233" t="s">
        <v>235</v>
      </c>
      <c r="Y284" s="241">
        <f>IFERROR(VALUE(VLOOKUP(X284, 'Config Option - UW'!$B$5:$F$34, 5, FALSE)), 0)</f>
        <v>4.34</v>
      </c>
      <c r="Z284" s="236"/>
      <c r="AA284" s="242">
        <f>IFERROR(VALUE(VLOOKUP(Z284, 'Config Option - UW'!$B$5:$F$34, 5, FALSE)), 0)</f>
        <v>0</v>
      </c>
      <c r="AB284" s="236"/>
      <c r="AC284" s="242">
        <f>IFERROR(VALUE(VLOOKUP(AB284, 'Config Option - UW'!$B$5:$F$34, 5, FALSE)), 0)</f>
        <v>0</v>
      </c>
      <c r="AD284" s="191"/>
      <c r="AE284"/>
    </row>
    <row r="285" spans="1:31" ht="16">
      <c r="A285" s="157"/>
      <c r="B285" s="245">
        <v>268</v>
      </c>
      <c r="C285" s="199" t="s">
        <v>10</v>
      </c>
      <c r="D285" s="197" t="s">
        <v>1126</v>
      </c>
      <c r="E285" s="202" t="s">
        <v>1143</v>
      </c>
      <c r="F285" s="161" t="s">
        <v>137</v>
      </c>
      <c r="G285" s="159" t="s">
        <v>81</v>
      </c>
      <c r="H285" s="253" t="s">
        <v>83</v>
      </c>
      <c r="I285" s="161" t="s">
        <v>138</v>
      </c>
      <c r="J285" s="199" t="s">
        <v>360</v>
      </c>
      <c r="K285" s="199" t="s">
        <v>1144</v>
      </c>
      <c r="L285" s="162"/>
      <c r="M285" s="180"/>
      <c r="N285" s="203"/>
      <c r="O285" s="164" t="s">
        <v>214</v>
      </c>
      <c r="P285" s="165" t="s">
        <v>157</v>
      </c>
      <c r="Q285" s="151"/>
      <c r="R285" s="247"/>
      <c r="S285" s="126" t="str">
        <f>IF(R285="", "", IFERROR(VLOOKUP(R285, 'Config Option - UW'!$A$38:$B$42, 2, FALSE), "") + W285 + Y285 + AA285)</f>
        <v/>
      </c>
      <c r="T285" s="128" t="str">
        <f>IFERROR(VLOOKUP(R285, 'Config Option - UW'!$A$38:$D$42, 3, FALSE), "")</f>
        <v/>
      </c>
      <c r="U285" s="124" t="str">
        <f>IFERROR(VLOOKUP(R285, 'Config Option - UW'!$A$38:$D$42, 4, FALSE), "")</f>
        <v/>
      </c>
      <c r="V285" s="233"/>
      <c r="W285" s="241">
        <f>IFERROR(VALUE(VLOOKUP(V285, 'Config Option - UW'!$B$5:$F$34, 5, FALSE)), 0)</f>
        <v>0</v>
      </c>
      <c r="X285" s="233"/>
      <c r="Y285" s="241">
        <f>IFERROR(VALUE(VLOOKUP(X285, 'Config Option - UW'!$B$5:$F$34, 5, FALSE)), 0)</f>
        <v>0</v>
      </c>
      <c r="Z285" s="233"/>
      <c r="AA285" s="242">
        <f>IFERROR(VALUE(VLOOKUP(Z285, 'Config Option - UW'!$B$5:$F$34, 5, FALSE)), 0)</f>
        <v>0</v>
      </c>
      <c r="AB285" s="238"/>
      <c r="AC285" s="242">
        <f>IFERROR(VALUE(VLOOKUP(AB285, 'Config Option - UW'!$B$5:$F$34, 5, FALSE)), 0)</f>
        <v>0</v>
      </c>
      <c r="AD285" s="191"/>
      <c r="AE285"/>
    </row>
    <row r="286" spans="1:31" ht="16">
      <c r="A286" s="140"/>
      <c r="B286" s="244">
        <v>269</v>
      </c>
      <c r="C286" s="141" t="s">
        <v>1145</v>
      </c>
      <c r="D286" s="142" t="s">
        <v>1126</v>
      </c>
      <c r="E286" s="142" t="s">
        <v>1146</v>
      </c>
      <c r="F286" s="144" t="s">
        <v>137</v>
      </c>
      <c r="G286" s="147" t="s">
        <v>81</v>
      </c>
      <c r="H286" s="145" t="s">
        <v>83</v>
      </c>
      <c r="I286" s="144" t="s">
        <v>138</v>
      </c>
      <c r="J286" s="142" t="s">
        <v>184</v>
      </c>
      <c r="K286" s="141" t="s">
        <v>1147</v>
      </c>
      <c r="L286" s="147"/>
      <c r="M286" s="168"/>
      <c r="N286" s="191"/>
      <c r="O286" s="149" t="s">
        <v>141</v>
      </c>
      <c r="P286" s="150" t="s">
        <v>157</v>
      </c>
      <c r="Q286" s="151"/>
      <c r="R286" s="247" t="s">
        <v>49</v>
      </c>
      <c r="S286" s="126">
        <f>IF(R286="", "", IFERROR(VLOOKUP(R286, 'Config Option - UW'!$A$38:$B$42, 2, FALSE), "") + W286 + Y286 + AA286)</f>
        <v>44.334000000000003</v>
      </c>
      <c r="T286" s="128">
        <f>IFERROR(VLOOKUP(R286, 'Config Option - UW'!$A$38:$D$42, 3, FALSE), "")</f>
        <v>1.8749999999999999E-2</v>
      </c>
      <c r="U286" s="124">
        <f>IFERROR(VLOOKUP(R286, 'Config Option - UW'!$A$38:$D$42, 4, FALSE), "")</f>
        <v>4.7600000000000003E-2</v>
      </c>
      <c r="V286" s="233" t="s">
        <v>166</v>
      </c>
      <c r="W286" s="241">
        <f>IFERROR(VALUE(VLOOKUP(V286, 'Config Option - UW'!$B$5:$F$34, 5, FALSE)), 0)</f>
        <v>3.0659999999999998</v>
      </c>
      <c r="X286" s="233" t="s">
        <v>201</v>
      </c>
      <c r="Y286" s="241">
        <f>IFERROR(VALUE(VLOOKUP(X286, 'Config Option - UW'!$B$5:$F$34, 5, FALSE)), 0)</f>
        <v>2.2680000000000002</v>
      </c>
      <c r="Z286" s="236"/>
      <c r="AA286" s="242">
        <f>IFERROR(VALUE(VLOOKUP(Z286, 'Config Option - UW'!$B$5:$F$34, 5, FALSE)), 0)</f>
        <v>0</v>
      </c>
      <c r="AB286" s="233"/>
      <c r="AC286" s="242">
        <f>IFERROR(VALUE(VLOOKUP(AB286, 'Config Option - UW'!$B$5:$F$34, 5, FALSE)), 0)</f>
        <v>0</v>
      </c>
      <c r="AD286" s="191"/>
      <c r="AE286"/>
    </row>
    <row r="287" spans="1:31" ht="16">
      <c r="A287" s="140"/>
      <c r="B287" s="244">
        <v>270</v>
      </c>
      <c r="C287" s="141" t="s">
        <v>1134</v>
      </c>
      <c r="D287" s="142" t="s">
        <v>1097</v>
      </c>
      <c r="E287" s="171" t="s">
        <v>1135</v>
      </c>
      <c r="F287" s="144" t="s">
        <v>137</v>
      </c>
      <c r="G287" s="147" t="s">
        <v>81</v>
      </c>
      <c r="H287" s="145" t="s">
        <v>83</v>
      </c>
      <c r="I287" s="144" t="s">
        <v>138</v>
      </c>
      <c r="J287" s="142" t="s">
        <v>146</v>
      </c>
      <c r="K287" s="141" t="s">
        <v>1148</v>
      </c>
      <c r="L287" s="147"/>
      <c r="M287" s="168"/>
      <c r="N287" s="167"/>
      <c r="O287" s="149" t="s">
        <v>141</v>
      </c>
      <c r="P287" s="150" t="s">
        <v>157</v>
      </c>
      <c r="Q287" s="151"/>
      <c r="R287" s="247" t="s">
        <v>21</v>
      </c>
      <c r="S287" s="126">
        <f>IF(R287="", "", IFERROR(VLOOKUP(R287, 'Config Option - UW'!$A$38:$B$42, 2, FALSE), "") + W287 + Y287 + AA287)</f>
        <v>34.4255</v>
      </c>
      <c r="T287" s="128">
        <f>IFERROR(VLOOKUP(R287, 'Config Option - UW'!$A$38:$D$42, 3, FALSE), "")</f>
        <v>1.8749999999999999E-2</v>
      </c>
      <c r="U287" s="124">
        <f>IFERROR(VLOOKUP(R287, 'Config Option - UW'!$A$38:$D$42, 4, FALSE), "")</f>
        <v>0</v>
      </c>
      <c r="V287" s="233" t="s">
        <v>153</v>
      </c>
      <c r="W287" s="241">
        <f>IFERROR(VALUE(VLOOKUP(V287, 'Config Option - UW'!$B$5:$F$34, 5, FALSE)), 0)</f>
        <v>2.4255</v>
      </c>
      <c r="X287" s="236"/>
      <c r="Y287" s="241">
        <f>IFERROR(VALUE(VLOOKUP(X287, 'Config Option - UW'!$B$5:$F$34, 5, FALSE)), 0)</f>
        <v>0</v>
      </c>
      <c r="Z287" s="233"/>
      <c r="AA287" s="242">
        <f>IFERROR(VALUE(VLOOKUP(Z287, 'Config Option - UW'!$B$5:$F$34, 5, FALSE)), 0)</f>
        <v>0</v>
      </c>
      <c r="AB287" s="233"/>
      <c r="AC287" s="242">
        <f>IFERROR(VALUE(VLOOKUP(AB287, 'Config Option - UW'!$B$5:$F$34, 5, FALSE)), 0)</f>
        <v>0</v>
      </c>
      <c r="AD287" s="191"/>
      <c r="AE287"/>
    </row>
    <row r="288" spans="1:31" ht="17">
      <c r="A288" s="140" t="s">
        <v>1149</v>
      </c>
      <c r="B288" s="244">
        <v>271</v>
      </c>
      <c r="C288" s="141" t="s">
        <v>206</v>
      </c>
      <c r="D288" s="142" t="s">
        <v>1150</v>
      </c>
      <c r="E288" s="143" t="s">
        <v>1151</v>
      </c>
      <c r="F288" s="144" t="s">
        <v>137</v>
      </c>
      <c r="G288" s="147" t="s">
        <v>81</v>
      </c>
      <c r="H288" s="145" t="s">
        <v>83</v>
      </c>
      <c r="I288" s="144" t="s">
        <v>138</v>
      </c>
      <c r="J288" s="142" t="s">
        <v>682</v>
      </c>
      <c r="K288" s="141" t="s">
        <v>1152</v>
      </c>
      <c r="L288" s="147"/>
      <c r="M288" s="168"/>
      <c r="N288" s="167"/>
      <c r="O288" s="149" t="s">
        <v>141</v>
      </c>
      <c r="P288" s="150" t="s">
        <v>790</v>
      </c>
      <c r="Q288" s="151"/>
      <c r="R288" s="247" t="s">
        <v>64</v>
      </c>
      <c r="S288" s="126">
        <f>IF(R288="", "", IFERROR(VLOOKUP(R288, 'Config Option - UW'!$A$38:$B$42, 2, FALSE), "") + W288 + Y288 + AA288)</f>
        <v>89.65100000000001</v>
      </c>
      <c r="T288" s="128">
        <f>IFERROR(VLOOKUP(R288, 'Config Option - UW'!$A$38:$D$42, 3, FALSE), "")</f>
        <v>1.8749999999999999E-2</v>
      </c>
      <c r="U288" s="124">
        <f>IFERROR(VLOOKUP(R288, 'Config Option - UW'!$A$38:$D$42, 4, FALSE), "")</f>
        <v>4.7600000000000003E-2</v>
      </c>
      <c r="V288" s="233" t="s">
        <v>197</v>
      </c>
      <c r="W288" s="241">
        <f>IFERROR(VALUE(VLOOKUP(V288, 'Config Option - UW'!$B$5:$F$34, 5, FALSE)), 0)</f>
        <v>10.311</v>
      </c>
      <c r="X288" s="233" t="s">
        <v>235</v>
      </c>
      <c r="Y288" s="241">
        <f>IFERROR(VALUE(VLOOKUP(X288, 'Config Option - UW'!$B$5:$F$34, 5, FALSE)), 0)</f>
        <v>4.34</v>
      </c>
      <c r="Z288" s="233"/>
      <c r="AA288" s="242">
        <f>IFERROR(VALUE(VLOOKUP(Z288, 'Config Option - UW'!$B$5:$F$34, 5, FALSE)), 0)</f>
        <v>0</v>
      </c>
      <c r="AB288" s="236"/>
      <c r="AC288" s="242">
        <f>IFERROR(VALUE(VLOOKUP(AB288, 'Config Option - UW'!$B$5:$F$34, 5, FALSE)), 0)</f>
        <v>0</v>
      </c>
      <c r="AD288" s="191"/>
      <c r="AE288"/>
    </row>
    <row r="289" spans="1:31" ht="16">
      <c r="A289" s="140" t="s">
        <v>1153</v>
      </c>
      <c r="B289" s="244">
        <v>272</v>
      </c>
      <c r="C289" s="141" t="s">
        <v>1154</v>
      </c>
      <c r="D289" s="142" t="s">
        <v>1155</v>
      </c>
      <c r="E289" s="171" t="s">
        <v>1156</v>
      </c>
      <c r="F289" s="144" t="s">
        <v>137</v>
      </c>
      <c r="G289" s="147" t="s">
        <v>81</v>
      </c>
      <c r="H289" s="145" t="s">
        <v>83</v>
      </c>
      <c r="I289" s="144" t="s">
        <v>138</v>
      </c>
      <c r="J289" s="142" t="s">
        <v>139</v>
      </c>
      <c r="K289" s="141" t="s">
        <v>1157</v>
      </c>
      <c r="L289" s="147"/>
      <c r="M289" s="168"/>
      <c r="N289" s="167"/>
      <c r="O289" s="149" t="s">
        <v>141</v>
      </c>
      <c r="P289" s="150" t="s">
        <v>790</v>
      </c>
      <c r="Q289" s="151"/>
      <c r="R289" s="247" t="s">
        <v>53</v>
      </c>
      <c r="S289" s="126">
        <f>IF(R289="", "", IFERROR(VLOOKUP(R289, 'Config Option - UW'!$A$38:$B$42, 2, FALSE), "") + W289 + Y289 + AA289)</f>
        <v>65</v>
      </c>
      <c r="T289" s="128">
        <f>IFERROR(VLOOKUP(R289, 'Config Option - UW'!$A$38:$D$42, 3, FALSE), "")</f>
        <v>1.8749999999999999E-2</v>
      </c>
      <c r="U289" s="124">
        <f>IFERROR(VLOOKUP(R289, 'Config Option - UW'!$A$38:$D$42, 4, FALSE), "")</f>
        <v>4.7600000000000003E-2</v>
      </c>
      <c r="V289" s="233"/>
      <c r="W289" s="241">
        <f>IFERROR(VALUE(VLOOKUP(V289, 'Config Option - UW'!$B$5:$F$34, 5, FALSE)), 0)</f>
        <v>0</v>
      </c>
      <c r="X289" s="233"/>
      <c r="Y289" s="241">
        <f>IFERROR(VALUE(VLOOKUP(X289, 'Config Option - UW'!$B$5:$F$34, 5, FALSE)), 0)</f>
        <v>0</v>
      </c>
      <c r="Z289" s="233"/>
      <c r="AA289" s="242">
        <f>IFERROR(VALUE(VLOOKUP(Z289, 'Config Option - UW'!$B$5:$F$34, 5, FALSE)), 0)</f>
        <v>0</v>
      </c>
      <c r="AB289" s="238"/>
      <c r="AC289" s="242">
        <f>IFERROR(VALUE(VLOOKUP(AB289, 'Config Option - UW'!$B$5:$F$34, 5, FALSE)), 0)</f>
        <v>0</v>
      </c>
      <c r="AD289" s="191"/>
      <c r="AE289"/>
    </row>
    <row r="290" spans="1:31" ht="16">
      <c r="A290" s="140" t="s">
        <v>1158</v>
      </c>
      <c r="B290" s="244">
        <v>273</v>
      </c>
      <c r="C290" s="141" t="s">
        <v>1159</v>
      </c>
      <c r="D290" s="142" t="s">
        <v>1155</v>
      </c>
      <c r="E290" s="142" t="s">
        <v>1160</v>
      </c>
      <c r="F290" s="144" t="s">
        <v>137</v>
      </c>
      <c r="G290" s="147" t="s">
        <v>81</v>
      </c>
      <c r="H290" s="145" t="s">
        <v>83</v>
      </c>
      <c r="I290" s="144" t="s">
        <v>138</v>
      </c>
      <c r="J290" s="142" t="s">
        <v>139</v>
      </c>
      <c r="K290" s="141" t="s">
        <v>1161</v>
      </c>
      <c r="L290" s="147"/>
      <c r="M290" s="168"/>
      <c r="N290" s="167"/>
      <c r="O290" s="149" t="s">
        <v>141</v>
      </c>
      <c r="P290" s="150" t="s">
        <v>790</v>
      </c>
      <c r="Q290" s="151"/>
      <c r="R290" s="247" t="s">
        <v>53</v>
      </c>
      <c r="S290" s="126">
        <f>IF(R290="", "", IFERROR(VLOOKUP(R290, 'Config Option - UW'!$A$38:$B$42, 2, FALSE), "") + W290 + Y290 + AA290)</f>
        <v>65</v>
      </c>
      <c r="T290" s="128">
        <f>IFERROR(VLOOKUP(R290, 'Config Option - UW'!$A$38:$D$42, 3, FALSE), "")</f>
        <v>1.8749999999999999E-2</v>
      </c>
      <c r="U290" s="124">
        <f>IFERROR(VLOOKUP(R290, 'Config Option - UW'!$A$38:$D$42, 4, FALSE), "")</f>
        <v>4.7600000000000003E-2</v>
      </c>
      <c r="V290" s="233"/>
      <c r="W290" s="241">
        <f>IFERROR(VALUE(VLOOKUP(V290, 'Config Option - UW'!$B$5:$F$34, 5, FALSE)), 0)</f>
        <v>0</v>
      </c>
      <c r="X290" s="233"/>
      <c r="Y290" s="241">
        <f>IFERROR(VALUE(VLOOKUP(X290, 'Config Option - UW'!$B$5:$F$34, 5, FALSE)), 0)</f>
        <v>0</v>
      </c>
      <c r="Z290" s="233"/>
      <c r="AA290" s="242">
        <f>IFERROR(VALUE(VLOOKUP(Z290, 'Config Option - UW'!$B$5:$F$34, 5, FALSE)), 0)</f>
        <v>0</v>
      </c>
      <c r="AB290" s="238"/>
      <c r="AC290" s="242">
        <f>IFERROR(VALUE(VLOOKUP(AB290, 'Config Option - UW'!$B$5:$F$34, 5, FALSE)), 0)</f>
        <v>0</v>
      </c>
      <c r="AD290" s="191"/>
      <c r="AE290"/>
    </row>
    <row r="291" spans="1:31" ht="17">
      <c r="A291" s="140" t="s">
        <v>1162</v>
      </c>
      <c r="B291" s="244">
        <v>274</v>
      </c>
      <c r="C291" s="141" t="s">
        <v>188</v>
      </c>
      <c r="D291" s="142" t="s">
        <v>1163</v>
      </c>
      <c r="E291" s="143" t="s">
        <v>1164</v>
      </c>
      <c r="F291" s="144" t="s">
        <v>137</v>
      </c>
      <c r="G291" s="147" t="s">
        <v>81</v>
      </c>
      <c r="H291" s="145" t="s">
        <v>83</v>
      </c>
      <c r="I291" s="144" t="s">
        <v>138</v>
      </c>
      <c r="J291" s="142" t="s">
        <v>139</v>
      </c>
      <c r="K291" s="141" t="s">
        <v>1165</v>
      </c>
      <c r="L291" s="147"/>
      <c r="M291" s="168"/>
      <c r="N291" s="167"/>
      <c r="O291" s="149" t="s">
        <v>141</v>
      </c>
      <c r="P291" s="150" t="s">
        <v>790</v>
      </c>
      <c r="Q291" s="151"/>
      <c r="R291" s="247" t="s">
        <v>53</v>
      </c>
      <c r="S291" s="126">
        <f>IF(R291="", "", IFERROR(VLOOKUP(R291, 'Config Option - UW'!$A$38:$B$42, 2, FALSE), "") + W291 + Y291 + AA291)</f>
        <v>65</v>
      </c>
      <c r="T291" s="128">
        <f>IFERROR(VLOOKUP(R291, 'Config Option - UW'!$A$38:$D$42, 3, FALSE), "")</f>
        <v>1.8749999999999999E-2</v>
      </c>
      <c r="U291" s="124">
        <f>IFERROR(VLOOKUP(R291, 'Config Option - UW'!$A$38:$D$42, 4, FALSE), "")</f>
        <v>4.7600000000000003E-2</v>
      </c>
      <c r="V291" s="233"/>
      <c r="W291" s="241">
        <f>IFERROR(VALUE(VLOOKUP(V291, 'Config Option - UW'!$B$5:$F$34, 5, FALSE)), 0)</f>
        <v>0</v>
      </c>
      <c r="X291" s="233"/>
      <c r="Y291" s="241">
        <f>IFERROR(VALUE(VLOOKUP(X291, 'Config Option - UW'!$B$5:$F$34, 5, FALSE)), 0)</f>
        <v>0</v>
      </c>
      <c r="Z291" s="233"/>
      <c r="AA291" s="242">
        <f>IFERROR(VALUE(VLOOKUP(Z291, 'Config Option - UW'!$B$5:$F$34, 5, FALSE)), 0)</f>
        <v>0</v>
      </c>
      <c r="AB291" s="238"/>
      <c r="AC291" s="242">
        <f>IFERROR(VALUE(VLOOKUP(AB291, 'Config Option - UW'!$B$5:$F$34, 5, FALSE)), 0)</f>
        <v>0</v>
      </c>
      <c r="AD291" s="191"/>
      <c r="AE291"/>
    </row>
    <row r="292" spans="1:31" ht="16">
      <c r="A292" s="140" t="s">
        <v>1166</v>
      </c>
      <c r="B292" s="244">
        <v>275</v>
      </c>
      <c r="C292" s="141" t="s">
        <v>1167</v>
      </c>
      <c r="D292" s="142" t="s">
        <v>1168</v>
      </c>
      <c r="E292" s="142" t="s">
        <v>1169</v>
      </c>
      <c r="F292" s="144" t="s">
        <v>137</v>
      </c>
      <c r="G292" s="147" t="s">
        <v>81</v>
      </c>
      <c r="H292" s="145" t="s">
        <v>83</v>
      </c>
      <c r="I292" s="144" t="s">
        <v>138</v>
      </c>
      <c r="J292" s="142" t="s">
        <v>139</v>
      </c>
      <c r="K292" s="141" t="s">
        <v>1170</v>
      </c>
      <c r="L292" s="204"/>
      <c r="M292" s="205"/>
      <c r="N292" s="191"/>
      <c r="O292" s="149" t="s">
        <v>141</v>
      </c>
      <c r="P292" s="150" t="s">
        <v>790</v>
      </c>
      <c r="Q292" s="151"/>
      <c r="R292" s="247" t="s">
        <v>53</v>
      </c>
      <c r="S292" s="126">
        <f>IF(R292="", "", IFERROR(VLOOKUP(R292, 'Config Option - UW'!$A$38:$B$42, 2, FALSE), "") + W292 + Y292 + AA292)</f>
        <v>65</v>
      </c>
      <c r="T292" s="128">
        <f>IFERROR(VLOOKUP(R292, 'Config Option - UW'!$A$38:$D$42, 3, FALSE), "")</f>
        <v>1.8749999999999999E-2</v>
      </c>
      <c r="U292" s="124">
        <f>IFERROR(VLOOKUP(R292, 'Config Option - UW'!$A$38:$D$42, 4, FALSE), "")</f>
        <v>4.7600000000000003E-2</v>
      </c>
      <c r="V292" s="233"/>
      <c r="W292" s="241">
        <f>IFERROR(VALUE(VLOOKUP(V292, 'Config Option - UW'!$B$5:$F$34, 5, FALSE)), 0)</f>
        <v>0</v>
      </c>
      <c r="X292" s="233"/>
      <c r="Y292" s="241">
        <f>IFERROR(VALUE(VLOOKUP(X292, 'Config Option - UW'!$B$5:$F$34, 5, FALSE)), 0)</f>
        <v>0</v>
      </c>
      <c r="Z292" s="233"/>
      <c r="AA292" s="242">
        <f>IFERROR(VALUE(VLOOKUP(Z292, 'Config Option - UW'!$B$5:$F$34, 5, FALSE)), 0)</f>
        <v>0</v>
      </c>
      <c r="AB292" s="238"/>
      <c r="AC292" s="242">
        <f>IFERROR(VALUE(VLOOKUP(AB292, 'Config Option - UW'!$B$5:$F$34, 5, FALSE)), 0)</f>
        <v>0</v>
      </c>
      <c r="AD292" s="191"/>
      <c r="AE292"/>
    </row>
    <row r="293" spans="1:31" ht="16">
      <c r="A293" s="140" t="s">
        <v>1171</v>
      </c>
      <c r="B293" s="244">
        <v>276</v>
      </c>
      <c r="C293" s="141" t="s">
        <v>1167</v>
      </c>
      <c r="D293" s="142" t="s">
        <v>1168</v>
      </c>
      <c r="E293" s="142" t="s">
        <v>1172</v>
      </c>
      <c r="F293" s="144" t="s">
        <v>137</v>
      </c>
      <c r="G293" s="147" t="s">
        <v>81</v>
      </c>
      <c r="H293" s="145" t="s">
        <v>83</v>
      </c>
      <c r="I293" s="144" t="s">
        <v>138</v>
      </c>
      <c r="J293" s="142" t="s">
        <v>139</v>
      </c>
      <c r="K293" s="141" t="s">
        <v>1173</v>
      </c>
      <c r="L293" s="204"/>
      <c r="M293" s="205"/>
      <c r="N293" s="191"/>
      <c r="O293" s="149" t="s">
        <v>141</v>
      </c>
      <c r="P293" s="150" t="s">
        <v>790</v>
      </c>
      <c r="Q293" s="151"/>
      <c r="R293" s="247" t="s">
        <v>53</v>
      </c>
      <c r="S293" s="126">
        <f>IF(R293="", "", IFERROR(VLOOKUP(R293, 'Config Option - UW'!$A$38:$B$42, 2, FALSE), "") + W293 + Y293 + AA293)</f>
        <v>65</v>
      </c>
      <c r="T293" s="128">
        <f>IFERROR(VLOOKUP(R293, 'Config Option - UW'!$A$38:$D$42, 3, FALSE), "")</f>
        <v>1.8749999999999999E-2</v>
      </c>
      <c r="U293" s="124">
        <f>IFERROR(VLOOKUP(R293, 'Config Option - UW'!$A$38:$D$42, 4, FALSE), "")</f>
        <v>4.7600000000000003E-2</v>
      </c>
      <c r="V293" s="233"/>
      <c r="W293" s="241">
        <f>IFERROR(VALUE(VLOOKUP(V293, 'Config Option - UW'!$B$5:$F$34, 5, FALSE)), 0)</f>
        <v>0</v>
      </c>
      <c r="X293" s="233"/>
      <c r="Y293" s="241">
        <f>IFERROR(VALUE(VLOOKUP(X293, 'Config Option - UW'!$B$5:$F$34, 5, FALSE)), 0)</f>
        <v>0</v>
      </c>
      <c r="Z293" s="233"/>
      <c r="AA293" s="242">
        <f>IFERROR(VALUE(VLOOKUP(Z293, 'Config Option - UW'!$B$5:$F$34, 5, FALSE)), 0)</f>
        <v>0</v>
      </c>
      <c r="AB293" s="238"/>
      <c r="AC293" s="242">
        <f>IFERROR(VALUE(VLOOKUP(AB293, 'Config Option - UW'!$B$5:$F$34, 5, FALSE)), 0)</f>
        <v>0</v>
      </c>
      <c r="AD293" s="191"/>
      <c r="AE293"/>
    </row>
    <row r="294" spans="1:31" ht="17">
      <c r="A294" s="140"/>
      <c r="B294" s="244">
        <v>277</v>
      </c>
      <c r="C294" s="141" t="s">
        <v>1174</v>
      </c>
      <c r="D294" s="142" t="s">
        <v>1168</v>
      </c>
      <c r="E294" s="143" t="s">
        <v>1175</v>
      </c>
      <c r="F294" s="144" t="s">
        <v>137</v>
      </c>
      <c r="G294" s="147" t="s">
        <v>81</v>
      </c>
      <c r="H294" s="145" t="s">
        <v>83</v>
      </c>
      <c r="I294" s="144" t="s">
        <v>138</v>
      </c>
      <c r="J294" s="142" t="s">
        <v>151</v>
      </c>
      <c r="K294" s="141" t="s">
        <v>1176</v>
      </c>
      <c r="L294" s="189"/>
      <c r="M294" s="189"/>
      <c r="N294" s="189"/>
      <c r="O294" s="149" t="s">
        <v>141</v>
      </c>
      <c r="P294" s="150" t="s">
        <v>157</v>
      </c>
      <c r="Q294" s="151"/>
      <c r="R294" s="247" t="s">
        <v>25</v>
      </c>
      <c r="S294" s="126">
        <f>IF(R294="", "", IFERROR(VLOOKUP(R294, 'Config Option - UW'!$A$38:$B$42, 2, FALSE), "") + W294 + Y294 + AA294)</f>
        <v>70</v>
      </c>
      <c r="T294" s="128">
        <f>IFERROR(VLOOKUP(R294, 'Config Option - UW'!$A$38:$D$42, 3, FALSE), "")</f>
        <v>1.8749999999999999E-2</v>
      </c>
      <c r="U294" s="124">
        <f>IFERROR(VLOOKUP(R294, 'Config Option - UW'!$A$38:$D$42, 4, FALSE), "")</f>
        <v>0</v>
      </c>
      <c r="V294" s="233"/>
      <c r="W294" s="241">
        <f>IFERROR(VALUE(VLOOKUP(V294, 'Config Option - UW'!$B$5:$F$34, 5, FALSE)), 0)</f>
        <v>0</v>
      </c>
      <c r="X294" s="233"/>
      <c r="Y294" s="241">
        <f>IFERROR(VALUE(VLOOKUP(X294, 'Config Option - UW'!$B$5:$F$34, 5, FALSE)), 0)</f>
        <v>0</v>
      </c>
      <c r="Z294" s="233"/>
      <c r="AA294" s="242">
        <f>IFERROR(VALUE(VLOOKUP(Z294, 'Config Option - UW'!$B$5:$F$34, 5, FALSE)), 0)</f>
        <v>0</v>
      </c>
      <c r="AB294" s="238"/>
      <c r="AC294" s="242">
        <f>IFERROR(VALUE(VLOOKUP(AB294, 'Config Option - UW'!$B$5:$F$34, 5, FALSE)), 0)</f>
        <v>0</v>
      </c>
      <c r="AD294" s="191"/>
      <c r="AE294"/>
    </row>
    <row r="295" spans="1:31" ht="16">
      <c r="A295" s="140"/>
      <c r="B295" s="244">
        <v>278</v>
      </c>
      <c r="C295" s="141" t="s">
        <v>1174</v>
      </c>
      <c r="D295" s="142" t="s">
        <v>1168</v>
      </c>
      <c r="E295" s="142" t="s">
        <v>1177</v>
      </c>
      <c r="F295" s="144" t="s">
        <v>137</v>
      </c>
      <c r="G295" s="147" t="s">
        <v>81</v>
      </c>
      <c r="H295" s="145" t="s">
        <v>83</v>
      </c>
      <c r="I295" s="144" t="s">
        <v>138</v>
      </c>
      <c r="J295" s="142" t="s">
        <v>139</v>
      </c>
      <c r="K295" s="141" t="s">
        <v>1178</v>
      </c>
      <c r="L295" s="189"/>
      <c r="M295" s="189"/>
      <c r="N295" s="189"/>
      <c r="O295" s="149" t="s">
        <v>141</v>
      </c>
      <c r="P295" s="150" t="s">
        <v>157</v>
      </c>
      <c r="Q295" s="151"/>
      <c r="R295" s="247" t="s">
        <v>53</v>
      </c>
      <c r="S295" s="126">
        <f>IF(R295="", "", IFERROR(VLOOKUP(R295, 'Config Option - UW'!$A$38:$B$42, 2, FALSE), "") + W295 + Y295 + AA295)</f>
        <v>65</v>
      </c>
      <c r="T295" s="128">
        <f>IFERROR(VLOOKUP(R295, 'Config Option - UW'!$A$38:$D$42, 3, FALSE), "")</f>
        <v>1.8749999999999999E-2</v>
      </c>
      <c r="U295" s="124">
        <f>IFERROR(VLOOKUP(R295, 'Config Option - UW'!$A$38:$D$42, 4, FALSE), "")</f>
        <v>4.7600000000000003E-2</v>
      </c>
      <c r="V295" s="233"/>
      <c r="W295" s="241">
        <f>IFERROR(VALUE(VLOOKUP(V295, 'Config Option - UW'!$B$5:$F$34, 5, FALSE)), 0)</f>
        <v>0</v>
      </c>
      <c r="X295" s="233"/>
      <c r="Y295" s="241">
        <f>IFERROR(VALUE(VLOOKUP(X295, 'Config Option - UW'!$B$5:$F$34, 5, FALSE)), 0)</f>
        <v>0</v>
      </c>
      <c r="Z295" s="233"/>
      <c r="AA295" s="242">
        <f>IFERROR(VALUE(VLOOKUP(Z295, 'Config Option - UW'!$B$5:$F$34, 5, FALSE)), 0)</f>
        <v>0</v>
      </c>
      <c r="AB295" s="238"/>
      <c r="AC295" s="242">
        <f>IFERROR(VALUE(VLOOKUP(AB295, 'Config Option - UW'!$B$5:$F$34, 5, FALSE)), 0)</f>
        <v>0</v>
      </c>
      <c r="AD295" s="191"/>
      <c r="AE295"/>
    </row>
    <row r="296" spans="1:31" ht="16">
      <c r="A296" s="140"/>
      <c r="B296" s="244">
        <v>280</v>
      </c>
      <c r="C296" s="158" t="s">
        <v>1167</v>
      </c>
      <c r="D296" s="159" t="s">
        <v>1168</v>
      </c>
      <c r="E296" s="159" t="s">
        <v>1179</v>
      </c>
      <c r="F296" s="144" t="s">
        <v>137</v>
      </c>
      <c r="G296" s="147" t="s">
        <v>81</v>
      </c>
      <c r="H296" s="145" t="s">
        <v>83</v>
      </c>
      <c r="I296" s="144" t="s">
        <v>138</v>
      </c>
      <c r="J296" s="159" t="s">
        <v>151</v>
      </c>
      <c r="K296" s="158" t="s">
        <v>1180</v>
      </c>
      <c r="L296" s="163"/>
      <c r="M296" s="163"/>
      <c r="N296" s="191"/>
      <c r="O296" s="166" t="s">
        <v>171</v>
      </c>
      <c r="P296" s="150" t="s">
        <v>148</v>
      </c>
      <c r="Q296" s="151"/>
      <c r="R296" s="247"/>
      <c r="S296" s="126" t="str">
        <f>IF(R296="", "", IFERROR(VLOOKUP(R296, 'Config Option - UW'!$A$38:$B$42, 2, FALSE), "") + W296 + Y296 + AA296)</f>
        <v/>
      </c>
      <c r="T296" s="128" t="str">
        <f>IFERROR(VLOOKUP(R296, 'Config Option - UW'!$A$38:$D$42, 3, FALSE), "")</f>
        <v/>
      </c>
      <c r="U296" s="124" t="str">
        <f>IFERROR(VLOOKUP(R296, 'Config Option - UW'!$A$38:$D$42, 4, FALSE), "")</f>
        <v/>
      </c>
      <c r="V296" s="233"/>
      <c r="W296" s="241">
        <f>IFERROR(VALUE(VLOOKUP(V296, 'Config Option - UW'!$B$5:$F$34, 5, FALSE)), 0)</f>
        <v>0</v>
      </c>
      <c r="X296" s="233"/>
      <c r="Y296" s="241">
        <f>IFERROR(VALUE(VLOOKUP(X296, 'Config Option - UW'!$B$5:$F$34, 5, FALSE)), 0)</f>
        <v>0</v>
      </c>
      <c r="Z296" s="233"/>
      <c r="AA296" s="242">
        <f>IFERROR(VALUE(VLOOKUP(Z296, 'Config Option - UW'!$B$5:$F$34, 5, FALSE)), 0)</f>
        <v>0</v>
      </c>
      <c r="AB296" s="238"/>
      <c r="AC296" s="242">
        <f>IFERROR(VALUE(VLOOKUP(AB296, 'Config Option - UW'!$B$5:$F$34, 5, FALSE)), 0)</f>
        <v>0</v>
      </c>
      <c r="AD296" s="191" t="s">
        <v>1181</v>
      </c>
      <c r="AE296"/>
    </row>
    <row r="297" spans="1:31" ht="16">
      <c r="A297" s="140"/>
      <c r="B297" s="244">
        <v>281</v>
      </c>
      <c r="C297" s="141" t="s">
        <v>1182</v>
      </c>
      <c r="D297" s="142" t="s">
        <v>1168</v>
      </c>
      <c r="E297" s="142" t="s">
        <v>1183</v>
      </c>
      <c r="F297" s="144" t="s">
        <v>137</v>
      </c>
      <c r="G297" s="147" t="s">
        <v>81</v>
      </c>
      <c r="H297" s="145" t="s">
        <v>83</v>
      </c>
      <c r="I297" s="144" t="s">
        <v>138</v>
      </c>
      <c r="J297" s="142" t="s">
        <v>139</v>
      </c>
      <c r="K297" s="141" t="s">
        <v>1184</v>
      </c>
      <c r="L297" s="189"/>
      <c r="M297" s="189"/>
      <c r="N297" s="190"/>
      <c r="O297" s="149" t="s">
        <v>141</v>
      </c>
      <c r="P297" s="150" t="s">
        <v>157</v>
      </c>
      <c r="Q297" s="151"/>
      <c r="R297" s="247" t="s">
        <v>53</v>
      </c>
      <c r="S297" s="126">
        <f>IF(R297="", "", IFERROR(VLOOKUP(R297, 'Config Option - UW'!$A$38:$B$42, 2, FALSE), "") + W297 + Y297 + AA297)</f>
        <v>65</v>
      </c>
      <c r="T297" s="128">
        <f>IFERROR(VLOOKUP(R297, 'Config Option - UW'!$A$38:$D$42, 3, FALSE), "")</f>
        <v>1.8749999999999999E-2</v>
      </c>
      <c r="U297" s="124">
        <f>IFERROR(VLOOKUP(R297, 'Config Option - UW'!$A$38:$D$42, 4, FALSE), "")</f>
        <v>4.7600000000000003E-2</v>
      </c>
      <c r="V297" s="233"/>
      <c r="W297" s="241">
        <f>IFERROR(VALUE(VLOOKUP(V297, 'Config Option - UW'!$B$5:$F$34, 5, FALSE)), 0)</f>
        <v>0</v>
      </c>
      <c r="X297" s="233"/>
      <c r="Y297" s="241">
        <f>IFERROR(VALUE(VLOOKUP(X297, 'Config Option - UW'!$B$5:$F$34, 5, FALSE)), 0)</f>
        <v>0</v>
      </c>
      <c r="Z297" s="233"/>
      <c r="AA297" s="242">
        <f>IFERROR(VALUE(VLOOKUP(Z297, 'Config Option - UW'!$B$5:$F$34, 5, FALSE)), 0)</f>
        <v>0</v>
      </c>
      <c r="AB297" s="238"/>
      <c r="AC297" s="242">
        <f>IFERROR(VALUE(VLOOKUP(AB297, 'Config Option - UW'!$B$5:$F$34, 5, FALSE)), 0)</f>
        <v>0</v>
      </c>
      <c r="AD297" s="191"/>
      <c r="AE297"/>
    </row>
    <row r="298" spans="1:31" ht="17">
      <c r="A298" s="140"/>
      <c r="B298" s="244">
        <v>282</v>
      </c>
      <c r="C298" s="141" t="s">
        <v>1185</v>
      </c>
      <c r="D298" s="142" t="s">
        <v>1168</v>
      </c>
      <c r="E298" s="143" t="s">
        <v>1186</v>
      </c>
      <c r="F298" s="144" t="s">
        <v>137</v>
      </c>
      <c r="G298" s="147" t="s">
        <v>81</v>
      </c>
      <c r="H298" s="145" t="s">
        <v>83</v>
      </c>
      <c r="I298" s="144" t="s">
        <v>138</v>
      </c>
      <c r="J298" s="142" t="s">
        <v>139</v>
      </c>
      <c r="K298" s="141" t="s">
        <v>1187</v>
      </c>
      <c r="L298" s="189"/>
      <c r="M298" s="189"/>
      <c r="N298" s="189"/>
      <c r="O298" s="149" t="s">
        <v>141</v>
      </c>
      <c r="P298" s="150" t="s">
        <v>157</v>
      </c>
      <c r="Q298" s="151"/>
      <c r="R298" s="247" t="s">
        <v>53</v>
      </c>
      <c r="S298" s="126">
        <f>IF(R298="", "", IFERROR(VLOOKUP(R298, 'Config Option - UW'!$A$38:$B$42, 2, FALSE), "") + W298 + Y298 + AA298)</f>
        <v>65</v>
      </c>
      <c r="T298" s="128">
        <f>IFERROR(VLOOKUP(R298, 'Config Option - UW'!$A$38:$D$42, 3, FALSE), "")</f>
        <v>1.8749999999999999E-2</v>
      </c>
      <c r="U298" s="124">
        <f>IFERROR(VLOOKUP(R298, 'Config Option - UW'!$A$38:$D$42, 4, FALSE), "")</f>
        <v>4.7600000000000003E-2</v>
      </c>
      <c r="V298" s="233"/>
      <c r="W298" s="241">
        <f>IFERROR(VALUE(VLOOKUP(V298, 'Config Option - UW'!$B$5:$F$34, 5, FALSE)), 0)</f>
        <v>0</v>
      </c>
      <c r="X298" s="233"/>
      <c r="Y298" s="241">
        <f>IFERROR(VALUE(VLOOKUP(X298, 'Config Option - UW'!$B$5:$F$34, 5, FALSE)), 0)</f>
        <v>0</v>
      </c>
      <c r="Z298" s="233"/>
      <c r="AA298" s="242">
        <f>IFERROR(VALUE(VLOOKUP(Z298, 'Config Option - UW'!$B$5:$F$34, 5, FALSE)), 0)</f>
        <v>0</v>
      </c>
      <c r="AB298" s="238"/>
      <c r="AC298" s="242">
        <f>IFERROR(VALUE(VLOOKUP(AB298, 'Config Option - UW'!$B$5:$F$34, 5, FALSE)), 0)</f>
        <v>0</v>
      </c>
      <c r="AD298" s="191"/>
      <c r="AE298"/>
    </row>
    <row r="299" spans="1:31" ht="17">
      <c r="A299" s="140"/>
      <c r="B299" s="244">
        <v>283</v>
      </c>
      <c r="C299" s="141" t="s">
        <v>1188</v>
      </c>
      <c r="D299" s="142" t="s">
        <v>1168</v>
      </c>
      <c r="E299" s="143" t="s">
        <v>1189</v>
      </c>
      <c r="F299" s="144" t="s">
        <v>137</v>
      </c>
      <c r="G299" s="147" t="s">
        <v>81</v>
      </c>
      <c r="H299" s="145" t="s">
        <v>83</v>
      </c>
      <c r="I299" s="144" t="s">
        <v>138</v>
      </c>
      <c r="J299" s="142" t="s">
        <v>139</v>
      </c>
      <c r="K299" s="141" t="s">
        <v>1190</v>
      </c>
      <c r="L299" s="189"/>
      <c r="M299" s="189"/>
      <c r="N299" s="189"/>
      <c r="O299" s="149" t="s">
        <v>141</v>
      </c>
      <c r="P299" s="150" t="s">
        <v>157</v>
      </c>
      <c r="Q299" s="151"/>
      <c r="R299" s="247" t="s">
        <v>53</v>
      </c>
      <c r="S299" s="126">
        <f>IF(R299="", "", IFERROR(VLOOKUP(R299, 'Config Option - UW'!$A$38:$B$42, 2, FALSE), "") + W299 + Y299 + AA299)</f>
        <v>65</v>
      </c>
      <c r="T299" s="128">
        <f>IFERROR(VLOOKUP(R299, 'Config Option - UW'!$A$38:$D$42, 3, FALSE), "")</f>
        <v>1.8749999999999999E-2</v>
      </c>
      <c r="U299" s="124">
        <f>IFERROR(VLOOKUP(R299, 'Config Option - UW'!$A$38:$D$42, 4, FALSE), "")</f>
        <v>4.7600000000000003E-2</v>
      </c>
      <c r="V299" s="233"/>
      <c r="W299" s="241">
        <f>IFERROR(VALUE(VLOOKUP(V299, 'Config Option - UW'!$B$5:$F$34, 5, FALSE)), 0)</f>
        <v>0</v>
      </c>
      <c r="X299" s="233"/>
      <c r="Y299" s="241">
        <f>IFERROR(VALUE(VLOOKUP(X299, 'Config Option - UW'!$B$5:$F$34, 5, FALSE)), 0)</f>
        <v>0</v>
      </c>
      <c r="Z299" s="233"/>
      <c r="AA299" s="242">
        <f>IFERROR(VALUE(VLOOKUP(Z299, 'Config Option - UW'!$B$5:$F$34, 5, FALSE)), 0)</f>
        <v>0</v>
      </c>
      <c r="AB299" s="238"/>
      <c r="AC299" s="242">
        <f>IFERROR(VALUE(VLOOKUP(AB299, 'Config Option - UW'!$B$5:$F$34, 5, FALSE)), 0)</f>
        <v>0</v>
      </c>
      <c r="AD299" s="191"/>
      <c r="AE299"/>
    </row>
    <row r="300" spans="1:31" ht="17">
      <c r="A300" s="140"/>
      <c r="B300" s="244">
        <v>284</v>
      </c>
      <c r="C300" s="141" t="s">
        <v>1188</v>
      </c>
      <c r="D300" s="142" t="s">
        <v>1168</v>
      </c>
      <c r="E300" s="143" t="s">
        <v>1191</v>
      </c>
      <c r="F300" s="144" t="s">
        <v>137</v>
      </c>
      <c r="G300" s="147" t="s">
        <v>81</v>
      </c>
      <c r="H300" s="145" t="s">
        <v>83</v>
      </c>
      <c r="I300" s="144" t="s">
        <v>138</v>
      </c>
      <c r="J300" s="142" t="s">
        <v>139</v>
      </c>
      <c r="K300" s="141" t="s">
        <v>1192</v>
      </c>
      <c r="L300" s="189"/>
      <c r="M300" s="189"/>
      <c r="N300" s="189"/>
      <c r="O300" s="149" t="s">
        <v>141</v>
      </c>
      <c r="P300" s="150" t="s">
        <v>157</v>
      </c>
      <c r="Q300" s="151"/>
      <c r="R300" s="247" t="s">
        <v>53</v>
      </c>
      <c r="S300" s="126">
        <f>IF(R300="", "", IFERROR(VLOOKUP(R300, 'Config Option - UW'!$A$38:$B$42, 2, FALSE), "") + W300 + Y300 + AA300)</f>
        <v>65</v>
      </c>
      <c r="T300" s="128">
        <f>IFERROR(VLOOKUP(R300, 'Config Option - UW'!$A$38:$D$42, 3, FALSE), "")</f>
        <v>1.8749999999999999E-2</v>
      </c>
      <c r="U300" s="124">
        <f>IFERROR(VLOOKUP(R300, 'Config Option - UW'!$A$38:$D$42, 4, FALSE), "")</f>
        <v>4.7600000000000003E-2</v>
      </c>
      <c r="V300" s="233"/>
      <c r="W300" s="241">
        <f>IFERROR(VALUE(VLOOKUP(V300, 'Config Option - UW'!$B$5:$F$34, 5, FALSE)), 0)</f>
        <v>0</v>
      </c>
      <c r="X300" s="233"/>
      <c r="Y300" s="241">
        <f>IFERROR(VALUE(VLOOKUP(X300, 'Config Option - UW'!$B$5:$F$34, 5, FALSE)), 0)</f>
        <v>0</v>
      </c>
      <c r="Z300" s="233"/>
      <c r="AA300" s="242">
        <f>IFERROR(VALUE(VLOOKUP(Z300, 'Config Option - UW'!$B$5:$F$34, 5, FALSE)), 0)</f>
        <v>0</v>
      </c>
      <c r="AB300" s="238"/>
      <c r="AC300" s="242">
        <f>IFERROR(VALUE(VLOOKUP(AB300, 'Config Option - UW'!$B$5:$F$34, 5, FALSE)), 0)</f>
        <v>0</v>
      </c>
      <c r="AD300" s="191"/>
      <c r="AE300"/>
    </row>
    <row r="301" spans="1:31" ht="16">
      <c r="A301" s="140"/>
      <c r="B301" s="244">
        <v>285</v>
      </c>
      <c r="C301" s="141" t="s">
        <v>1193</v>
      </c>
      <c r="D301" s="142" t="s">
        <v>1168</v>
      </c>
      <c r="E301" s="142" t="s">
        <v>1194</v>
      </c>
      <c r="F301" s="144" t="s">
        <v>137</v>
      </c>
      <c r="G301" s="147" t="s">
        <v>81</v>
      </c>
      <c r="H301" s="145" t="s">
        <v>83</v>
      </c>
      <c r="I301" s="144" t="s">
        <v>138</v>
      </c>
      <c r="J301" s="142" t="s">
        <v>151</v>
      </c>
      <c r="K301" s="141" t="s">
        <v>1195</v>
      </c>
      <c r="L301" s="189"/>
      <c r="M301" s="189"/>
      <c r="N301" s="189"/>
      <c r="O301" s="149" t="s">
        <v>141</v>
      </c>
      <c r="P301" s="150" t="s">
        <v>157</v>
      </c>
      <c r="Q301" s="151"/>
      <c r="R301" s="247" t="s">
        <v>25</v>
      </c>
      <c r="S301" s="126">
        <f>IF(R301="", "", IFERROR(VLOOKUP(R301, 'Config Option - UW'!$A$38:$B$42, 2, FALSE), "") + W301 + Y301 + AA301)</f>
        <v>70</v>
      </c>
      <c r="T301" s="128">
        <f>IFERROR(VLOOKUP(R301, 'Config Option - UW'!$A$38:$D$42, 3, FALSE), "")</f>
        <v>1.8749999999999999E-2</v>
      </c>
      <c r="U301" s="124">
        <f>IFERROR(VLOOKUP(R301, 'Config Option - UW'!$A$38:$D$42, 4, FALSE), "")</f>
        <v>0</v>
      </c>
      <c r="V301" s="233"/>
      <c r="W301" s="241">
        <f>IFERROR(VALUE(VLOOKUP(V301, 'Config Option - UW'!$B$5:$F$34, 5, FALSE)), 0)</f>
        <v>0</v>
      </c>
      <c r="X301" s="233"/>
      <c r="Y301" s="241">
        <f>IFERROR(VALUE(VLOOKUP(X301, 'Config Option - UW'!$B$5:$F$34, 5, FALSE)), 0)</f>
        <v>0</v>
      </c>
      <c r="Z301" s="233"/>
      <c r="AA301" s="242">
        <f>IFERROR(VALUE(VLOOKUP(Z301, 'Config Option - UW'!$B$5:$F$34, 5, FALSE)), 0)</f>
        <v>0</v>
      </c>
      <c r="AB301" s="238"/>
      <c r="AC301" s="242">
        <f>IFERROR(VALUE(VLOOKUP(AB301, 'Config Option - UW'!$B$5:$F$34, 5, FALSE)), 0)</f>
        <v>0</v>
      </c>
      <c r="AD301" s="191"/>
      <c r="AE301"/>
    </row>
    <row r="302" spans="1:31" ht="16">
      <c r="A302" s="140"/>
      <c r="B302" s="244">
        <v>286</v>
      </c>
      <c r="C302" s="141" t="s">
        <v>1193</v>
      </c>
      <c r="D302" s="142" t="s">
        <v>1168</v>
      </c>
      <c r="E302" s="142" t="s">
        <v>1196</v>
      </c>
      <c r="F302" s="144" t="s">
        <v>137</v>
      </c>
      <c r="G302" s="147" t="s">
        <v>81</v>
      </c>
      <c r="H302" s="145" t="s">
        <v>83</v>
      </c>
      <c r="I302" s="144" t="s">
        <v>138</v>
      </c>
      <c r="J302" s="142" t="s">
        <v>139</v>
      </c>
      <c r="K302" s="141" t="s">
        <v>1197</v>
      </c>
      <c r="L302" s="189"/>
      <c r="M302" s="189"/>
      <c r="N302" s="189"/>
      <c r="O302" s="149" t="s">
        <v>141</v>
      </c>
      <c r="P302" s="150" t="s">
        <v>157</v>
      </c>
      <c r="Q302" s="151"/>
      <c r="R302" s="247" t="s">
        <v>53</v>
      </c>
      <c r="S302" s="126">
        <f>IF(R302="", "", IFERROR(VLOOKUP(R302, 'Config Option - UW'!$A$38:$B$42, 2, FALSE), "") + W302 + Y302 + AA302)</f>
        <v>65</v>
      </c>
      <c r="T302" s="128">
        <f>IFERROR(VLOOKUP(R302, 'Config Option - UW'!$A$38:$D$42, 3, FALSE), "")</f>
        <v>1.8749999999999999E-2</v>
      </c>
      <c r="U302" s="124">
        <f>IFERROR(VLOOKUP(R302, 'Config Option - UW'!$A$38:$D$42, 4, FALSE), "")</f>
        <v>4.7600000000000003E-2</v>
      </c>
      <c r="V302" s="233"/>
      <c r="W302" s="241">
        <f>IFERROR(VALUE(VLOOKUP(V302, 'Config Option - UW'!$B$5:$F$34, 5, FALSE)), 0)</f>
        <v>0</v>
      </c>
      <c r="X302" s="233"/>
      <c r="Y302" s="241">
        <f>IFERROR(VALUE(VLOOKUP(X302, 'Config Option - UW'!$B$5:$F$34, 5, FALSE)), 0)</f>
        <v>0</v>
      </c>
      <c r="Z302" s="233"/>
      <c r="AA302" s="242">
        <f>IFERROR(VALUE(VLOOKUP(Z302, 'Config Option - UW'!$B$5:$F$34, 5, FALSE)), 0)</f>
        <v>0</v>
      </c>
      <c r="AB302" s="238"/>
      <c r="AC302" s="242">
        <f>IFERROR(VALUE(VLOOKUP(AB302, 'Config Option - UW'!$B$5:$F$34, 5, FALSE)), 0)</f>
        <v>0</v>
      </c>
      <c r="AD302" s="191"/>
      <c r="AE302"/>
    </row>
    <row r="303" spans="1:31" ht="17">
      <c r="A303" s="140" t="s">
        <v>1198</v>
      </c>
      <c r="B303" s="244">
        <v>287</v>
      </c>
      <c r="C303" s="141" t="s">
        <v>888</v>
      </c>
      <c r="D303" s="142" t="s">
        <v>1199</v>
      </c>
      <c r="E303" s="143" t="s">
        <v>1200</v>
      </c>
      <c r="F303" s="144" t="s">
        <v>137</v>
      </c>
      <c r="G303" s="147" t="s">
        <v>81</v>
      </c>
      <c r="H303" s="145" t="s">
        <v>83</v>
      </c>
      <c r="I303" s="144" t="s">
        <v>138</v>
      </c>
      <c r="J303" s="142" t="s">
        <v>195</v>
      </c>
      <c r="K303" s="141" t="s">
        <v>1201</v>
      </c>
      <c r="L303" s="189"/>
      <c r="M303" s="189"/>
      <c r="N303" s="189"/>
      <c r="O303" s="149" t="s">
        <v>141</v>
      </c>
      <c r="P303" s="150" t="s">
        <v>790</v>
      </c>
      <c r="Q303" s="151"/>
      <c r="R303" s="247" t="s">
        <v>64</v>
      </c>
      <c r="S303" s="126">
        <f>IF(R303="", "", IFERROR(VLOOKUP(R303, 'Config Option - UW'!$A$38:$B$42, 2, FALSE), "") + W303 + Y303 + AA303)</f>
        <v>89.65100000000001</v>
      </c>
      <c r="T303" s="128">
        <f>IFERROR(VLOOKUP(R303, 'Config Option - UW'!$A$38:$D$42, 3, FALSE), "")</f>
        <v>1.8749999999999999E-2</v>
      </c>
      <c r="U303" s="124">
        <f>IFERROR(VLOOKUP(R303, 'Config Option - UW'!$A$38:$D$42, 4, FALSE), "")</f>
        <v>4.7600000000000003E-2</v>
      </c>
      <c r="V303" s="233" t="s">
        <v>197</v>
      </c>
      <c r="W303" s="241">
        <f>IFERROR(VALUE(VLOOKUP(V303, 'Config Option - UW'!$B$5:$F$34, 5, FALSE)), 0)</f>
        <v>10.311</v>
      </c>
      <c r="X303" s="233" t="s">
        <v>235</v>
      </c>
      <c r="Y303" s="241">
        <f>IFERROR(VALUE(VLOOKUP(X303, 'Config Option - UW'!$B$5:$F$34, 5, FALSE)), 0)</f>
        <v>4.34</v>
      </c>
      <c r="Z303" s="233"/>
      <c r="AA303" s="242">
        <f>IFERROR(VALUE(VLOOKUP(Z303, 'Config Option - UW'!$B$5:$F$34, 5, FALSE)), 0)</f>
        <v>0</v>
      </c>
      <c r="AB303" s="236"/>
      <c r="AC303" s="242">
        <f>IFERROR(VALUE(VLOOKUP(AB303, 'Config Option - UW'!$B$5:$F$34, 5, FALSE)), 0)</f>
        <v>0</v>
      </c>
      <c r="AD303" s="191"/>
      <c r="AE303"/>
    </row>
    <row r="304" spans="1:31" ht="16">
      <c r="A304" s="140" t="s">
        <v>1202</v>
      </c>
      <c r="B304" s="244">
        <v>288</v>
      </c>
      <c r="C304" s="141" t="s">
        <v>188</v>
      </c>
      <c r="D304" s="142" t="s">
        <v>1199</v>
      </c>
      <c r="E304" s="142" t="s">
        <v>1203</v>
      </c>
      <c r="F304" s="144" t="s">
        <v>137</v>
      </c>
      <c r="G304" s="147" t="s">
        <v>81</v>
      </c>
      <c r="H304" s="145" t="s">
        <v>83</v>
      </c>
      <c r="I304" s="144" t="s">
        <v>138</v>
      </c>
      <c r="J304" s="142" t="s">
        <v>146</v>
      </c>
      <c r="K304" s="141" t="s">
        <v>1204</v>
      </c>
      <c r="L304" s="147"/>
      <c r="M304" s="168"/>
      <c r="N304" s="167"/>
      <c r="O304" s="149" t="s">
        <v>141</v>
      </c>
      <c r="P304" s="150" t="s">
        <v>790</v>
      </c>
      <c r="Q304" s="151"/>
      <c r="R304" s="247" t="s">
        <v>21</v>
      </c>
      <c r="S304" s="126">
        <f>IF(R304="", "", IFERROR(VLOOKUP(R304, 'Config Option - UW'!$A$38:$B$42, 2, FALSE), "") + W304 + Y304 + AA304)</f>
        <v>32</v>
      </c>
      <c r="T304" s="128">
        <f>IFERROR(VLOOKUP(R304, 'Config Option - UW'!$A$38:$D$42, 3, FALSE), "")</f>
        <v>1.8749999999999999E-2</v>
      </c>
      <c r="U304" s="124">
        <f>IFERROR(VLOOKUP(R304, 'Config Option - UW'!$A$38:$D$42, 4, FALSE), "")</f>
        <v>0</v>
      </c>
      <c r="V304" s="233"/>
      <c r="W304" s="241">
        <f>IFERROR(VALUE(VLOOKUP(V304, 'Config Option - UW'!$B$5:$F$34, 5, FALSE)), 0)</f>
        <v>0</v>
      </c>
      <c r="X304" s="233"/>
      <c r="Y304" s="241">
        <f>IFERROR(VALUE(VLOOKUP(X304, 'Config Option - UW'!$B$5:$F$34, 5, FALSE)), 0)</f>
        <v>0</v>
      </c>
      <c r="Z304" s="233"/>
      <c r="AA304" s="242">
        <f>IFERROR(VALUE(VLOOKUP(Z304, 'Config Option - UW'!$B$5:$F$34, 5, FALSE)), 0)</f>
        <v>0</v>
      </c>
      <c r="AB304" s="238"/>
      <c r="AC304" s="242">
        <f>IFERROR(VALUE(VLOOKUP(AB304, 'Config Option - UW'!$B$5:$F$34, 5, FALSE)), 0)</f>
        <v>0</v>
      </c>
      <c r="AD304" s="191"/>
      <c r="AE304"/>
    </row>
    <row r="305" spans="1:31" ht="16">
      <c r="A305" s="140" t="s">
        <v>1205</v>
      </c>
      <c r="B305" s="244">
        <v>289</v>
      </c>
      <c r="C305" s="141" t="s">
        <v>1206</v>
      </c>
      <c r="D305" s="142" t="s">
        <v>1199</v>
      </c>
      <c r="E305" s="142" t="s">
        <v>1207</v>
      </c>
      <c r="F305" s="144" t="s">
        <v>137</v>
      </c>
      <c r="G305" s="147" t="s">
        <v>81</v>
      </c>
      <c r="H305" s="145" t="s">
        <v>83</v>
      </c>
      <c r="I305" s="144" t="s">
        <v>138</v>
      </c>
      <c r="J305" s="142" t="s">
        <v>139</v>
      </c>
      <c r="K305" s="141" t="s">
        <v>1208</v>
      </c>
      <c r="L305" s="189"/>
      <c r="M305" s="189"/>
      <c r="N305" s="189"/>
      <c r="O305" s="149" t="s">
        <v>141</v>
      </c>
      <c r="P305" s="150" t="s">
        <v>790</v>
      </c>
      <c r="Q305" s="151"/>
      <c r="R305" s="247" t="s">
        <v>53</v>
      </c>
      <c r="S305" s="126">
        <f>IF(R305="", "", IFERROR(VLOOKUP(R305, 'Config Option - UW'!$A$38:$B$42, 2, FALSE), "") + W305 + Y305 + AA305)</f>
        <v>65</v>
      </c>
      <c r="T305" s="128">
        <f>IFERROR(VLOOKUP(R305, 'Config Option - UW'!$A$38:$D$42, 3, FALSE), "")</f>
        <v>1.8749999999999999E-2</v>
      </c>
      <c r="U305" s="124">
        <f>IFERROR(VLOOKUP(R305, 'Config Option - UW'!$A$38:$D$42, 4, FALSE), "")</f>
        <v>4.7600000000000003E-2</v>
      </c>
      <c r="V305" s="233"/>
      <c r="W305" s="241">
        <f>IFERROR(VALUE(VLOOKUP(V305, 'Config Option - UW'!$B$5:$F$34, 5, FALSE)), 0)</f>
        <v>0</v>
      </c>
      <c r="X305" s="233"/>
      <c r="Y305" s="241">
        <f>IFERROR(VALUE(VLOOKUP(X305, 'Config Option - UW'!$B$5:$F$34, 5, FALSE)), 0)</f>
        <v>0</v>
      </c>
      <c r="Z305" s="233"/>
      <c r="AA305" s="242">
        <f>IFERROR(VALUE(VLOOKUP(Z305, 'Config Option - UW'!$B$5:$F$34, 5, FALSE)), 0)</f>
        <v>0</v>
      </c>
      <c r="AB305" s="238"/>
      <c r="AC305" s="242">
        <f>IFERROR(VALUE(VLOOKUP(AB305, 'Config Option - UW'!$B$5:$F$34, 5, FALSE)), 0)</f>
        <v>0</v>
      </c>
      <c r="AD305" s="191"/>
      <c r="AE305"/>
    </row>
    <row r="306" spans="1:31" ht="16">
      <c r="A306" s="140"/>
      <c r="B306" s="244">
        <v>290</v>
      </c>
      <c r="C306" s="141" t="s">
        <v>888</v>
      </c>
      <c r="D306" s="142" t="s">
        <v>1199</v>
      </c>
      <c r="E306" s="142" t="s">
        <v>1209</v>
      </c>
      <c r="F306" s="144" t="s">
        <v>137</v>
      </c>
      <c r="G306" s="147" t="s">
        <v>81</v>
      </c>
      <c r="H306" s="145" t="s">
        <v>83</v>
      </c>
      <c r="I306" s="144" t="s">
        <v>138</v>
      </c>
      <c r="J306" s="142" t="s">
        <v>139</v>
      </c>
      <c r="K306" s="141" t="s">
        <v>1210</v>
      </c>
      <c r="L306" s="189"/>
      <c r="M306" s="189"/>
      <c r="N306" s="189"/>
      <c r="O306" s="149" t="s">
        <v>141</v>
      </c>
      <c r="P306" s="150" t="s">
        <v>157</v>
      </c>
      <c r="Q306" s="151"/>
      <c r="R306" s="247" t="s">
        <v>53</v>
      </c>
      <c r="S306" s="126">
        <f>IF(R306="", "", IFERROR(VLOOKUP(R306, 'Config Option - UW'!$A$38:$B$42, 2, FALSE), "") + W306 + Y306 + AA306)</f>
        <v>65</v>
      </c>
      <c r="T306" s="128">
        <f>IFERROR(VLOOKUP(R306, 'Config Option - UW'!$A$38:$D$42, 3, FALSE), "")</f>
        <v>1.8749999999999999E-2</v>
      </c>
      <c r="U306" s="124">
        <f>IFERROR(VLOOKUP(R306, 'Config Option - UW'!$A$38:$D$42, 4, FALSE), "")</f>
        <v>4.7600000000000003E-2</v>
      </c>
      <c r="V306" s="233"/>
      <c r="W306" s="241">
        <f>IFERROR(VALUE(VLOOKUP(V306, 'Config Option - UW'!$B$5:$F$34, 5, FALSE)), 0)</f>
        <v>0</v>
      </c>
      <c r="X306" s="233"/>
      <c r="Y306" s="241">
        <f>IFERROR(VALUE(VLOOKUP(X306, 'Config Option - UW'!$B$5:$F$34, 5, FALSE)), 0)</f>
        <v>0</v>
      </c>
      <c r="Z306" s="233"/>
      <c r="AA306" s="242">
        <f>IFERROR(VALUE(VLOOKUP(Z306, 'Config Option - UW'!$B$5:$F$34, 5, FALSE)), 0)</f>
        <v>0</v>
      </c>
      <c r="AB306" s="238"/>
      <c r="AC306" s="242">
        <f>IFERROR(VALUE(VLOOKUP(AB306, 'Config Option - UW'!$B$5:$F$34, 5, FALSE)), 0)</f>
        <v>0</v>
      </c>
      <c r="AD306" s="191"/>
      <c r="AE306"/>
    </row>
    <row r="307" spans="1:31" ht="16">
      <c r="A307" s="140" t="s">
        <v>1211</v>
      </c>
      <c r="B307" s="244">
        <v>291</v>
      </c>
      <c r="C307" s="141" t="s">
        <v>1212</v>
      </c>
      <c r="D307" s="142" t="s">
        <v>1213</v>
      </c>
      <c r="E307" s="171" t="s">
        <v>1214</v>
      </c>
      <c r="F307" s="144" t="s">
        <v>137</v>
      </c>
      <c r="G307" s="147" t="s">
        <v>81</v>
      </c>
      <c r="H307" s="145" t="s">
        <v>83</v>
      </c>
      <c r="I307" s="144" t="s">
        <v>138</v>
      </c>
      <c r="J307" s="142" t="s">
        <v>195</v>
      </c>
      <c r="K307" s="141" t="s">
        <v>1215</v>
      </c>
      <c r="L307" s="147"/>
      <c r="M307" s="168"/>
      <c r="N307" s="167"/>
      <c r="O307" s="149" t="s">
        <v>141</v>
      </c>
      <c r="P307" s="150" t="s">
        <v>790</v>
      </c>
      <c r="Q307" s="151"/>
      <c r="R307" s="247" t="s">
        <v>64</v>
      </c>
      <c r="S307" s="126">
        <f>IF(R307="", "", IFERROR(VLOOKUP(R307, 'Config Option - UW'!$A$38:$B$42, 2, FALSE), "") + W307 + Y307 + AA307)</f>
        <v>89.65100000000001</v>
      </c>
      <c r="T307" s="128">
        <f>IFERROR(VLOOKUP(R307, 'Config Option - UW'!$A$38:$D$42, 3, FALSE), "")</f>
        <v>1.8749999999999999E-2</v>
      </c>
      <c r="U307" s="124">
        <f>IFERROR(VLOOKUP(R307, 'Config Option - UW'!$A$38:$D$42, 4, FALSE), "")</f>
        <v>4.7600000000000003E-2</v>
      </c>
      <c r="V307" s="233" t="s">
        <v>197</v>
      </c>
      <c r="W307" s="241">
        <f>IFERROR(VALUE(VLOOKUP(V307, 'Config Option - UW'!$B$5:$F$34, 5, FALSE)), 0)</f>
        <v>10.311</v>
      </c>
      <c r="X307" s="233" t="s">
        <v>235</v>
      </c>
      <c r="Y307" s="241">
        <f>IFERROR(VALUE(VLOOKUP(X307, 'Config Option - UW'!$B$5:$F$34, 5, FALSE)), 0)</f>
        <v>4.34</v>
      </c>
      <c r="Z307" s="233"/>
      <c r="AA307" s="242">
        <f>IFERROR(VALUE(VLOOKUP(Z307, 'Config Option - UW'!$B$5:$F$34, 5, FALSE)), 0)</f>
        <v>0</v>
      </c>
      <c r="AB307" s="236"/>
      <c r="AC307" s="242">
        <f>IFERROR(VALUE(VLOOKUP(AB307, 'Config Option - UW'!$B$5:$F$34, 5, FALSE)), 0)</f>
        <v>0</v>
      </c>
      <c r="AD307" s="191"/>
      <c r="AE307"/>
    </row>
    <row r="308" spans="1:31" ht="17">
      <c r="A308" s="140" t="s">
        <v>1216</v>
      </c>
      <c r="B308" s="244">
        <v>292</v>
      </c>
      <c r="C308" s="141" t="s">
        <v>1212</v>
      </c>
      <c r="D308" s="142" t="s">
        <v>1213</v>
      </c>
      <c r="E308" s="143" t="s">
        <v>1217</v>
      </c>
      <c r="F308" s="144" t="s">
        <v>137</v>
      </c>
      <c r="G308" s="147" t="s">
        <v>81</v>
      </c>
      <c r="H308" s="145" t="s">
        <v>83</v>
      </c>
      <c r="I308" s="144" t="s">
        <v>138</v>
      </c>
      <c r="J308" s="142" t="s">
        <v>151</v>
      </c>
      <c r="K308" s="141" t="s">
        <v>1218</v>
      </c>
      <c r="L308" s="147"/>
      <c r="M308" s="168"/>
      <c r="N308" s="167"/>
      <c r="O308" s="149" t="s">
        <v>141</v>
      </c>
      <c r="P308" s="150" t="s">
        <v>790</v>
      </c>
      <c r="Q308" s="151"/>
      <c r="R308" s="247" t="s">
        <v>21</v>
      </c>
      <c r="S308" s="126">
        <f>IF(R308="", "", IFERROR(VLOOKUP(R308, 'Config Option - UW'!$A$38:$B$42, 2, FALSE), "") + W308 + Y308 + AA308)</f>
        <v>32</v>
      </c>
      <c r="T308" s="128">
        <f>IFERROR(VLOOKUP(R308, 'Config Option - UW'!$A$38:$D$42, 3, FALSE), "")</f>
        <v>1.8749999999999999E-2</v>
      </c>
      <c r="U308" s="124">
        <f>IFERROR(VLOOKUP(R308, 'Config Option - UW'!$A$38:$D$42, 4, FALSE), "")</f>
        <v>0</v>
      </c>
      <c r="V308" s="233"/>
      <c r="W308" s="241">
        <f>IFERROR(VALUE(VLOOKUP(V308, 'Config Option - UW'!$B$5:$F$34, 5, FALSE)), 0)</f>
        <v>0</v>
      </c>
      <c r="X308" s="233"/>
      <c r="Y308" s="241">
        <f>IFERROR(VALUE(VLOOKUP(X308, 'Config Option - UW'!$B$5:$F$34, 5, FALSE)), 0)</f>
        <v>0</v>
      </c>
      <c r="Z308" s="233"/>
      <c r="AA308" s="242">
        <f>IFERROR(VALUE(VLOOKUP(Z308, 'Config Option - UW'!$B$5:$F$34, 5, FALSE)), 0)</f>
        <v>0</v>
      </c>
      <c r="AB308" s="238"/>
      <c r="AC308" s="242">
        <f>IFERROR(VALUE(VLOOKUP(AB308, 'Config Option - UW'!$B$5:$F$34, 5, FALSE)), 0)</f>
        <v>0</v>
      </c>
      <c r="AD308" s="191"/>
      <c r="AE308"/>
    </row>
    <row r="309" spans="1:31" ht="17">
      <c r="A309" s="140" t="s">
        <v>1219</v>
      </c>
      <c r="B309" s="244">
        <v>293</v>
      </c>
      <c r="C309" s="141" t="s">
        <v>1212</v>
      </c>
      <c r="D309" s="142" t="s">
        <v>1213</v>
      </c>
      <c r="E309" s="143" t="s">
        <v>1220</v>
      </c>
      <c r="F309" s="144" t="s">
        <v>137</v>
      </c>
      <c r="G309" s="147" t="s">
        <v>81</v>
      </c>
      <c r="H309" s="145" t="s">
        <v>83</v>
      </c>
      <c r="I309" s="144" t="s">
        <v>138</v>
      </c>
      <c r="J309" s="142" t="s">
        <v>195</v>
      </c>
      <c r="K309" s="141" t="s">
        <v>1221</v>
      </c>
      <c r="L309" s="147"/>
      <c r="M309" s="168"/>
      <c r="N309" s="167"/>
      <c r="O309" s="149" t="s">
        <v>141</v>
      </c>
      <c r="P309" s="150" t="s">
        <v>790</v>
      </c>
      <c r="Q309" s="151"/>
      <c r="R309" s="247" t="s">
        <v>64</v>
      </c>
      <c r="S309" s="126">
        <f>IF(R309="", "", IFERROR(VLOOKUP(R309, 'Config Option - UW'!$A$38:$B$42, 2, FALSE), "") + W309 + Y309 + AA309)</f>
        <v>89.65100000000001</v>
      </c>
      <c r="T309" s="128">
        <f>IFERROR(VLOOKUP(R309, 'Config Option - UW'!$A$38:$D$42, 3, FALSE), "")</f>
        <v>1.8749999999999999E-2</v>
      </c>
      <c r="U309" s="124">
        <f>IFERROR(VLOOKUP(R309, 'Config Option - UW'!$A$38:$D$42, 4, FALSE), "")</f>
        <v>4.7600000000000003E-2</v>
      </c>
      <c r="V309" s="233" t="s">
        <v>197</v>
      </c>
      <c r="W309" s="241">
        <f>IFERROR(VALUE(VLOOKUP(V309, 'Config Option - UW'!$B$5:$F$34, 5, FALSE)), 0)</f>
        <v>10.311</v>
      </c>
      <c r="X309" s="233" t="s">
        <v>235</v>
      </c>
      <c r="Y309" s="241">
        <f>IFERROR(VALUE(VLOOKUP(X309, 'Config Option - UW'!$B$5:$F$34, 5, FALSE)), 0)</f>
        <v>4.34</v>
      </c>
      <c r="Z309" s="233"/>
      <c r="AA309" s="242">
        <f>IFERROR(VALUE(VLOOKUP(Z309, 'Config Option - UW'!$B$5:$F$34, 5, FALSE)), 0)</f>
        <v>0</v>
      </c>
      <c r="AB309" s="236"/>
      <c r="AC309" s="242">
        <f>IFERROR(VALUE(VLOOKUP(AB309, 'Config Option - UW'!$B$5:$F$34, 5, FALSE)), 0)</f>
        <v>0</v>
      </c>
      <c r="AD309" s="191"/>
      <c r="AE309"/>
    </row>
    <row r="310" spans="1:31" ht="17">
      <c r="A310" s="140" t="s">
        <v>1222</v>
      </c>
      <c r="B310" s="244">
        <v>294</v>
      </c>
      <c r="C310" s="141" t="s">
        <v>1212</v>
      </c>
      <c r="D310" s="142" t="s">
        <v>1213</v>
      </c>
      <c r="E310" s="143" t="s">
        <v>1223</v>
      </c>
      <c r="F310" s="144" t="s">
        <v>137</v>
      </c>
      <c r="G310" s="147" t="s">
        <v>81</v>
      </c>
      <c r="H310" s="145" t="s">
        <v>83</v>
      </c>
      <c r="I310" s="144" t="s">
        <v>138</v>
      </c>
      <c r="J310" s="142" t="s">
        <v>139</v>
      </c>
      <c r="K310" s="141" t="s">
        <v>1224</v>
      </c>
      <c r="L310" s="147"/>
      <c r="M310" s="168"/>
      <c r="N310" s="167"/>
      <c r="O310" s="149" t="s">
        <v>141</v>
      </c>
      <c r="P310" s="150" t="s">
        <v>790</v>
      </c>
      <c r="Q310" s="151"/>
      <c r="R310" s="247" t="s">
        <v>49</v>
      </c>
      <c r="S310" s="126">
        <f>IF(R310="", "", IFERROR(VLOOKUP(R310, 'Config Option - UW'!$A$38:$B$42, 2, FALSE), "") + W310 + Y310 + AA310)</f>
        <v>44.334000000000003</v>
      </c>
      <c r="T310" s="128">
        <f>IFERROR(VLOOKUP(R310, 'Config Option - UW'!$A$38:$D$42, 3, FALSE), "")</f>
        <v>1.8749999999999999E-2</v>
      </c>
      <c r="U310" s="124">
        <f>IFERROR(VLOOKUP(R310, 'Config Option - UW'!$A$38:$D$42, 4, FALSE), "")</f>
        <v>4.7600000000000003E-2</v>
      </c>
      <c r="V310" s="233" t="s">
        <v>166</v>
      </c>
      <c r="W310" s="241">
        <f>IFERROR(VALUE(VLOOKUP(V310, 'Config Option - UW'!$B$5:$F$34, 5, FALSE)), 0)</f>
        <v>3.0659999999999998</v>
      </c>
      <c r="X310" s="233" t="s">
        <v>201</v>
      </c>
      <c r="Y310" s="241">
        <f>IFERROR(VALUE(VLOOKUP(X310, 'Config Option - UW'!$B$5:$F$34, 5, FALSE)), 0)</f>
        <v>2.2680000000000002</v>
      </c>
      <c r="Z310" s="236"/>
      <c r="AA310" s="242">
        <f>IFERROR(VALUE(VLOOKUP(Z310, 'Config Option - UW'!$B$5:$F$34, 5, FALSE)), 0)</f>
        <v>0</v>
      </c>
      <c r="AB310" s="233"/>
      <c r="AC310" s="242">
        <f>IFERROR(VALUE(VLOOKUP(AB310, 'Config Option - UW'!$B$5:$F$34, 5, FALSE)), 0)</f>
        <v>0</v>
      </c>
      <c r="AD310" s="191"/>
      <c r="AE310"/>
    </row>
    <row r="311" spans="1:31" ht="17">
      <c r="A311" s="140" t="s">
        <v>1225</v>
      </c>
      <c r="B311" s="244">
        <v>295</v>
      </c>
      <c r="C311" s="141" t="s">
        <v>1212</v>
      </c>
      <c r="D311" s="142" t="s">
        <v>1213</v>
      </c>
      <c r="E311" s="143" t="s">
        <v>1226</v>
      </c>
      <c r="F311" s="144" t="s">
        <v>137</v>
      </c>
      <c r="G311" s="147" t="s">
        <v>81</v>
      </c>
      <c r="H311" s="145" t="s">
        <v>83</v>
      </c>
      <c r="I311" s="144" t="s">
        <v>138</v>
      </c>
      <c r="J311" s="142" t="s">
        <v>146</v>
      </c>
      <c r="K311" s="141" t="s">
        <v>1227</v>
      </c>
      <c r="L311" s="147"/>
      <c r="M311" s="168"/>
      <c r="N311" s="167"/>
      <c r="O311" s="149" t="s">
        <v>141</v>
      </c>
      <c r="P311" s="150" t="s">
        <v>790</v>
      </c>
      <c r="Q311" s="151"/>
      <c r="R311" s="247" t="s">
        <v>21</v>
      </c>
      <c r="S311" s="126">
        <f>IF(R311="", "", IFERROR(VLOOKUP(R311, 'Config Option - UW'!$A$38:$B$42, 2, FALSE), "") + W311 + Y311 + AA311)</f>
        <v>34.4255</v>
      </c>
      <c r="T311" s="128">
        <f>IFERROR(VLOOKUP(R311, 'Config Option - UW'!$A$38:$D$42, 3, FALSE), "")</f>
        <v>1.8749999999999999E-2</v>
      </c>
      <c r="U311" s="124">
        <f>IFERROR(VLOOKUP(R311, 'Config Option - UW'!$A$38:$D$42, 4, FALSE), "")</f>
        <v>0</v>
      </c>
      <c r="V311" s="233" t="s">
        <v>153</v>
      </c>
      <c r="W311" s="241">
        <f>IFERROR(VALUE(VLOOKUP(V311, 'Config Option - UW'!$B$5:$F$34, 5, FALSE)), 0)</f>
        <v>2.4255</v>
      </c>
      <c r="X311" s="236"/>
      <c r="Y311" s="241">
        <f>IFERROR(VALUE(VLOOKUP(X311, 'Config Option - UW'!$B$5:$F$34, 5, FALSE)), 0)</f>
        <v>0</v>
      </c>
      <c r="Z311" s="233"/>
      <c r="AA311" s="242">
        <f>IFERROR(VALUE(VLOOKUP(Z311, 'Config Option - UW'!$B$5:$F$34, 5, FALSE)), 0)</f>
        <v>0</v>
      </c>
      <c r="AB311" s="233"/>
      <c r="AC311" s="242">
        <f>IFERROR(VALUE(VLOOKUP(AB311, 'Config Option - UW'!$B$5:$F$34, 5, FALSE)), 0)</f>
        <v>0</v>
      </c>
      <c r="AD311" s="191"/>
      <c r="AE311"/>
    </row>
    <row r="312" spans="1:31" ht="17">
      <c r="A312" s="140" t="s">
        <v>1228</v>
      </c>
      <c r="B312" s="244">
        <v>296</v>
      </c>
      <c r="C312" s="141" t="s">
        <v>1212</v>
      </c>
      <c r="D312" s="142" t="s">
        <v>1213</v>
      </c>
      <c r="E312" s="143" t="s">
        <v>1229</v>
      </c>
      <c r="F312" s="144" t="s">
        <v>137</v>
      </c>
      <c r="G312" s="147" t="s">
        <v>81</v>
      </c>
      <c r="H312" s="145" t="s">
        <v>83</v>
      </c>
      <c r="I312" s="144" t="s">
        <v>138</v>
      </c>
      <c r="J312" s="142" t="s">
        <v>280</v>
      </c>
      <c r="K312" s="141" t="s">
        <v>1230</v>
      </c>
      <c r="L312" s="147"/>
      <c r="M312" s="168"/>
      <c r="N312" s="167"/>
      <c r="O312" s="149" t="s">
        <v>141</v>
      </c>
      <c r="P312" s="150" t="s">
        <v>790</v>
      </c>
      <c r="Q312" s="151"/>
      <c r="R312" s="247" t="s">
        <v>25</v>
      </c>
      <c r="S312" s="126">
        <f>IF(R312="", "", IFERROR(VLOOKUP(R312, 'Config Option - UW'!$A$38:$B$42, 2, FALSE), "") + W312 + Y312 + AA312)</f>
        <v>84.241500000000002</v>
      </c>
      <c r="T312" s="128">
        <f>IFERROR(VLOOKUP(R312, 'Config Option - UW'!$A$38:$D$42, 3, FALSE), "")</f>
        <v>1.8749999999999999E-2</v>
      </c>
      <c r="U312" s="124">
        <f>IFERROR(VLOOKUP(R312, 'Config Option - UW'!$A$38:$D$42, 4, FALSE), "")</f>
        <v>0</v>
      </c>
      <c r="V312" s="233" t="s">
        <v>282</v>
      </c>
      <c r="W312" s="241">
        <f>IFERROR(VALUE(VLOOKUP(V312, 'Config Option - UW'!$B$5:$F$34, 5, FALSE)), 0)</f>
        <v>9.9015000000000004</v>
      </c>
      <c r="X312" s="233" t="s">
        <v>235</v>
      </c>
      <c r="Y312" s="241">
        <f>IFERROR(VALUE(VLOOKUP(X312, 'Config Option - UW'!$B$5:$F$34, 5, FALSE)), 0)</f>
        <v>4.34</v>
      </c>
      <c r="Z312" s="233"/>
      <c r="AA312" s="242">
        <f>IFERROR(VALUE(VLOOKUP(Z312, 'Config Option - UW'!$B$5:$F$34, 5, FALSE)), 0)</f>
        <v>0</v>
      </c>
      <c r="AB312" s="236"/>
      <c r="AC312" s="242">
        <f>IFERROR(VALUE(VLOOKUP(AB312, 'Config Option - UW'!$B$5:$F$34, 5, FALSE)), 0)</f>
        <v>0</v>
      </c>
      <c r="AD312" s="191"/>
      <c r="AE312"/>
    </row>
    <row r="313" spans="1:31" ht="17">
      <c r="A313" s="140" t="s">
        <v>1231</v>
      </c>
      <c r="B313" s="244">
        <v>297</v>
      </c>
      <c r="C313" s="141" t="s">
        <v>1212</v>
      </c>
      <c r="D313" s="142" t="s">
        <v>1213</v>
      </c>
      <c r="E313" s="143" t="s">
        <v>1232</v>
      </c>
      <c r="F313" s="144" t="s">
        <v>137</v>
      </c>
      <c r="G313" s="147" t="s">
        <v>81</v>
      </c>
      <c r="H313" s="145" t="s">
        <v>83</v>
      </c>
      <c r="I313" s="144" t="s">
        <v>138</v>
      </c>
      <c r="J313" s="142" t="s">
        <v>139</v>
      </c>
      <c r="K313" s="141" t="s">
        <v>1233</v>
      </c>
      <c r="L313" s="147"/>
      <c r="M313" s="168"/>
      <c r="N313" s="167"/>
      <c r="O313" s="149" t="s">
        <v>141</v>
      </c>
      <c r="P313" s="150" t="s">
        <v>790</v>
      </c>
      <c r="Q313" s="151"/>
      <c r="R313" s="247" t="s">
        <v>53</v>
      </c>
      <c r="S313" s="126">
        <f>IF(R313="", "", IFERROR(VLOOKUP(R313, 'Config Option - UW'!$A$38:$B$42, 2, FALSE), "") + W313 + Y313 + AA313)</f>
        <v>65</v>
      </c>
      <c r="T313" s="128">
        <f>IFERROR(VLOOKUP(R313, 'Config Option - UW'!$A$38:$D$42, 3, FALSE), "")</f>
        <v>1.8749999999999999E-2</v>
      </c>
      <c r="U313" s="124">
        <f>IFERROR(VLOOKUP(R313, 'Config Option - UW'!$A$38:$D$42, 4, FALSE), "")</f>
        <v>4.7600000000000003E-2</v>
      </c>
      <c r="V313" s="233"/>
      <c r="W313" s="241">
        <f>IFERROR(VALUE(VLOOKUP(V313, 'Config Option - UW'!$B$5:$F$34, 5, FALSE)), 0)</f>
        <v>0</v>
      </c>
      <c r="X313" s="233"/>
      <c r="Y313" s="241">
        <f>IFERROR(VALUE(VLOOKUP(X313, 'Config Option - UW'!$B$5:$F$34, 5, FALSE)), 0)</f>
        <v>0</v>
      </c>
      <c r="Z313" s="233"/>
      <c r="AA313" s="242">
        <f>IFERROR(VALUE(VLOOKUP(Z313, 'Config Option - UW'!$B$5:$F$34, 5, FALSE)), 0)</f>
        <v>0</v>
      </c>
      <c r="AB313" s="238"/>
      <c r="AC313" s="242">
        <f>IFERROR(VALUE(VLOOKUP(AB313, 'Config Option - UW'!$B$5:$F$34, 5, FALSE)), 0)</f>
        <v>0</v>
      </c>
      <c r="AD313" s="191"/>
      <c r="AE313"/>
    </row>
    <row r="314" spans="1:31" ht="16">
      <c r="A314" s="140" t="s">
        <v>1234</v>
      </c>
      <c r="B314" s="244">
        <v>298</v>
      </c>
      <c r="C314" s="141" t="s">
        <v>1212</v>
      </c>
      <c r="D314" s="142" t="s">
        <v>1213</v>
      </c>
      <c r="E314" s="142" t="s">
        <v>1235</v>
      </c>
      <c r="F314" s="144" t="s">
        <v>137</v>
      </c>
      <c r="G314" s="147" t="s">
        <v>81</v>
      </c>
      <c r="H314" s="145" t="s">
        <v>83</v>
      </c>
      <c r="I314" s="144" t="s">
        <v>138</v>
      </c>
      <c r="J314" s="142" t="s">
        <v>146</v>
      </c>
      <c r="K314" s="141" t="s">
        <v>1236</v>
      </c>
      <c r="L314" s="147"/>
      <c r="M314" s="168"/>
      <c r="N314" s="167"/>
      <c r="O314" s="149" t="s">
        <v>141</v>
      </c>
      <c r="P314" s="150" t="s">
        <v>790</v>
      </c>
      <c r="Q314" s="151"/>
      <c r="R314" s="247" t="s">
        <v>21</v>
      </c>
      <c r="S314" s="126">
        <f>IF(R314="", "", IFERROR(VLOOKUP(R314, 'Config Option - UW'!$A$38:$B$42, 2, FALSE), "") + W314 + Y314 + AA314)</f>
        <v>32</v>
      </c>
      <c r="T314" s="128">
        <f>IFERROR(VLOOKUP(R314, 'Config Option - UW'!$A$38:$D$42, 3, FALSE), "")</f>
        <v>1.8749999999999999E-2</v>
      </c>
      <c r="U314" s="124">
        <f>IFERROR(VLOOKUP(R314, 'Config Option - UW'!$A$38:$D$42, 4, FALSE), "")</f>
        <v>0</v>
      </c>
      <c r="V314" s="233"/>
      <c r="W314" s="241">
        <f>IFERROR(VALUE(VLOOKUP(V314, 'Config Option - UW'!$B$5:$F$34, 5, FALSE)), 0)</f>
        <v>0</v>
      </c>
      <c r="X314" s="233"/>
      <c r="Y314" s="241">
        <f>IFERROR(VALUE(VLOOKUP(X314, 'Config Option - UW'!$B$5:$F$34, 5, FALSE)), 0)</f>
        <v>0</v>
      </c>
      <c r="Z314" s="233"/>
      <c r="AA314" s="242">
        <f>IFERROR(VALUE(VLOOKUP(Z314, 'Config Option - UW'!$B$5:$F$34, 5, FALSE)), 0)</f>
        <v>0</v>
      </c>
      <c r="AB314" s="238"/>
      <c r="AC314" s="242">
        <f>IFERROR(VALUE(VLOOKUP(AB314, 'Config Option - UW'!$B$5:$F$34, 5, FALSE)), 0)</f>
        <v>0</v>
      </c>
      <c r="AD314" s="191"/>
      <c r="AE314"/>
    </row>
    <row r="315" spans="1:31" ht="16">
      <c r="A315" s="140" t="s">
        <v>1237</v>
      </c>
      <c r="B315" s="244">
        <v>299</v>
      </c>
      <c r="C315" s="141" t="s">
        <v>1238</v>
      </c>
      <c r="D315" s="142" t="s">
        <v>1239</v>
      </c>
      <c r="E315" s="171" t="s">
        <v>1240</v>
      </c>
      <c r="F315" s="144" t="s">
        <v>137</v>
      </c>
      <c r="G315" s="147" t="s">
        <v>81</v>
      </c>
      <c r="H315" s="145" t="s">
        <v>83</v>
      </c>
      <c r="I315" s="144" t="s">
        <v>138</v>
      </c>
      <c r="J315" s="142" t="s">
        <v>151</v>
      </c>
      <c r="K315" s="141" t="s">
        <v>1241</v>
      </c>
      <c r="L315" s="147"/>
      <c r="M315" s="168"/>
      <c r="N315" s="191"/>
      <c r="O315" s="149" t="s">
        <v>141</v>
      </c>
      <c r="P315" s="150" t="s">
        <v>790</v>
      </c>
      <c r="Q315" s="151"/>
      <c r="R315" s="247" t="s">
        <v>21</v>
      </c>
      <c r="S315" s="126">
        <f>IF(R315="", "", IFERROR(VLOOKUP(R315, 'Config Option - UW'!$A$38:$B$42, 2, FALSE), "") + W315 + Y315 + AA315)</f>
        <v>36.6935</v>
      </c>
      <c r="T315" s="128">
        <f>IFERROR(VLOOKUP(R315, 'Config Option - UW'!$A$38:$D$42, 3, FALSE), "")</f>
        <v>1.8749999999999999E-2</v>
      </c>
      <c r="U315" s="124">
        <f>IFERROR(VLOOKUP(R315, 'Config Option - UW'!$A$38:$D$42, 4, FALSE), "")</f>
        <v>0</v>
      </c>
      <c r="V315" s="233" t="s">
        <v>153</v>
      </c>
      <c r="W315" s="241">
        <f>IFERROR(VALUE(VLOOKUP(V315, 'Config Option - UW'!$B$5:$F$34, 5, FALSE)), 0)</f>
        <v>2.4255</v>
      </c>
      <c r="X315" s="233" t="s">
        <v>201</v>
      </c>
      <c r="Y315" s="241">
        <f>IFERROR(VALUE(VLOOKUP(X315, 'Config Option - UW'!$B$5:$F$34, 5, FALSE)), 0)</f>
        <v>2.2680000000000002</v>
      </c>
      <c r="Z315" s="233"/>
      <c r="AA315" s="242">
        <f>IFERROR(VALUE(VLOOKUP(Z315, 'Config Option - UW'!$B$5:$F$34, 5, FALSE)), 0)</f>
        <v>0</v>
      </c>
      <c r="AB315" s="233"/>
      <c r="AC315" s="242">
        <f>IFERROR(VALUE(VLOOKUP(AB315, 'Config Option - UW'!$B$5:$F$34, 5, FALSE)), 0)</f>
        <v>0</v>
      </c>
      <c r="AD315" s="191"/>
      <c r="AE315"/>
    </row>
    <row r="316" spans="1:31" ht="17">
      <c r="A316" s="140" t="s">
        <v>1242</v>
      </c>
      <c r="B316" s="244">
        <v>300</v>
      </c>
      <c r="C316" s="141" t="s">
        <v>1243</v>
      </c>
      <c r="D316" s="142" t="s">
        <v>1239</v>
      </c>
      <c r="E316" s="143" t="s">
        <v>1244</v>
      </c>
      <c r="F316" s="144" t="s">
        <v>137</v>
      </c>
      <c r="G316" s="147" t="s">
        <v>81</v>
      </c>
      <c r="H316" s="145" t="s">
        <v>83</v>
      </c>
      <c r="I316" s="144" t="s">
        <v>138</v>
      </c>
      <c r="J316" s="142" t="s">
        <v>139</v>
      </c>
      <c r="K316" s="141" t="s">
        <v>1245</v>
      </c>
      <c r="L316" s="147"/>
      <c r="M316" s="168"/>
      <c r="N316" s="206"/>
      <c r="O316" s="149" t="s">
        <v>141</v>
      </c>
      <c r="P316" s="150" t="s">
        <v>790</v>
      </c>
      <c r="Q316" s="151"/>
      <c r="R316" s="247" t="s">
        <v>49</v>
      </c>
      <c r="S316" s="126">
        <f>IF(R316="", "", IFERROR(VLOOKUP(R316, 'Config Option - UW'!$A$38:$B$42, 2, FALSE), "") + W316 + Y316 + AA316)</f>
        <v>42.066000000000003</v>
      </c>
      <c r="T316" s="128">
        <f>IFERROR(VLOOKUP(R316, 'Config Option - UW'!$A$38:$D$42, 3, FALSE), "")</f>
        <v>1.8749999999999999E-2</v>
      </c>
      <c r="U316" s="124">
        <f>IFERROR(VLOOKUP(R316, 'Config Option - UW'!$A$38:$D$42, 4, FALSE), "")</f>
        <v>4.7600000000000003E-2</v>
      </c>
      <c r="V316" s="233" t="s">
        <v>166</v>
      </c>
      <c r="W316" s="241">
        <f>IFERROR(VALUE(VLOOKUP(V316, 'Config Option - UW'!$B$5:$F$34, 5, FALSE)), 0)</f>
        <v>3.0659999999999998</v>
      </c>
      <c r="X316" s="236"/>
      <c r="Y316" s="241">
        <f>IFERROR(VALUE(VLOOKUP(X316, 'Config Option - UW'!$B$5:$F$34, 5, FALSE)), 0)</f>
        <v>0</v>
      </c>
      <c r="Z316" s="236"/>
      <c r="AA316" s="242">
        <f>IFERROR(VALUE(VLOOKUP(Z316, 'Config Option - UW'!$B$5:$F$34, 5, FALSE)), 0)</f>
        <v>0</v>
      </c>
      <c r="AB316" s="233"/>
      <c r="AC316" s="242">
        <f>IFERROR(VALUE(VLOOKUP(AB316, 'Config Option - UW'!$B$5:$F$34, 5, FALSE)), 0)</f>
        <v>0</v>
      </c>
      <c r="AD316" s="191"/>
      <c r="AE316"/>
    </row>
    <row r="317" spans="1:31" ht="17">
      <c r="A317" s="140" t="s">
        <v>1246</v>
      </c>
      <c r="B317" s="244">
        <v>301</v>
      </c>
      <c r="C317" s="141" t="s">
        <v>1243</v>
      </c>
      <c r="D317" s="142" t="s">
        <v>1239</v>
      </c>
      <c r="E317" s="143" t="s">
        <v>1247</v>
      </c>
      <c r="F317" s="144" t="s">
        <v>137</v>
      </c>
      <c r="G317" s="147" t="s">
        <v>81</v>
      </c>
      <c r="H317" s="145" t="s">
        <v>83</v>
      </c>
      <c r="I317" s="144" t="s">
        <v>138</v>
      </c>
      <c r="J317" s="142" t="s">
        <v>195</v>
      </c>
      <c r="K317" s="141" t="s">
        <v>1248</v>
      </c>
      <c r="L317" s="147"/>
      <c r="M317" s="168"/>
      <c r="N317" s="206"/>
      <c r="O317" s="149" t="s">
        <v>141</v>
      </c>
      <c r="P317" s="150" t="s">
        <v>790</v>
      </c>
      <c r="Q317" s="151"/>
      <c r="R317" s="247" t="s">
        <v>64</v>
      </c>
      <c r="S317" s="126">
        <f>IF(R317="", "", IFERROR(VLOOKUP(R317, 'Config Option - UW'!$A$38:$B$42, 2, FALSE), "") + W317 + Y317 + AA317)</f>
        <v>89.65100000000001</v>
      </c>
      <c r="T317" s="128">
        <f>IFERROR(VLOOKUP(R317, 'Config Option - UW'!$A$38:$D$42, 3, FALSE), "")</f>
        <v>1.8749999999999999E-2</v>
      </c>
      <c r="U317" s="124">
        <f>IFERROR(VLOOKUP(R317, 'Config Option - UW'!$A$38:$D$42, 4, FALSE), "")</f>
        <v>4.7600000000000003E-2</v>
      </c>
      <c r="V317" s="233" t="s">
        <v>197</v>
      </c>
      <c r="W317" s="241">
        <f>IFERROR(VALUE(VLOOKUP(V317, 'Config Option - UW'!$B$5:$F$34, 5, FALSE)), 0)</f>
        <v>10.311</v>
      </c>
      <c r="X317" s="233" t="s">
        <v>235</v>
      </c>
      <c r="Y317" s="241">
        <f>IFERROR(VALUE(VLOOKUP(X317, 'Config Option - UW'!$B$5:$F$34, 5, FALSE)), 0)</f>
        <v>4.34</v>
      </c>
      <c r="Z317" s="233"/>
      <c r="AA317" s="242">
        <f>IFERROR(VALUE(VLOOKUP(Z317, 'Config Option - UW'!$B$5:$F$34, 5, FALSE)), 0)</f>
        <v>0</v>
      </c>
      <c r="AB317" s="236"/>
      <c r="AC317" s="242">
        <f>IFERROR(VALUE(VLOOKUP(AB317, 'Config Option - UW'!$B$5:$F$34, 5, FALSE)), 0)</f>
        <v>0</v>
      </c>
      <c r="AD317" s="191"/>
      <c r="AE317"/>
    </row>
    <row r="318" spans="1:31" ht="16">
      <c r="A318" s="140" t="s">
        <v>1249</v>
      </c>
      <c r="B318" s="244">
        <v>302</v>
      </c>
      <c r="C318" s="141" t="s">
        <v>1243</v>
      </c>
      <c r="D318" s="142" t="s">
        <v>1239</v>
      </c>
      <c r="E318" s="171" t="s">
        <v>1250</v>
      </c>
      <c r="F318" s="144" t="s">
        <v>137</v>
      </c>
      <c r="G318" s="147" t="s">
        <v>81</v>
      </c>
      <c r="H318" s="145" t="s">
        <v>83</v>
      </c>
      <c r="I318" s="144" t="s">
        <v>138</v>
      </c>
      <c r="J318" s="142" t="s">
        <v>139</v>
      </c>
      <c r="K318" s="141" t="s">
        <v>1251</v>
      </c>
      <c r="L318" s="147"/>
      <c r="M318" s="168"/>
      <c r="N318" s="206"/>
      <c r="O318" s="149" t="s">
        <v>141</v>
      </c>
      <c r="P318" s="150" t="s">
        <v>790</v>
      </c>
      <c r="Q318" s="151"/>
      <c r="R318" s="247" t="s">
        <v>53</v>
      </c>
      <c r="S318" s="126">
        <f>IF(R318="", "", IFERROR(VLOOKUP(R318, 'Config Option - UW'!$A$38:$B$42, 2, FALSE), "") + W318 + Y318 + AA318)</f>
        <v>65</v>
      </c>
      <c r="T318" s="128">
        <f>IFERROR(VLOOKUP(R318, 'Config Option - UW'!$A$38:$D$42, 3, FALSE), "")</f>
        <v>1.8749999999999999E-2</v>
      </c>
      <c r="U318" s="124">
        <f>IFERROR(VLOOKUP(R318, 'Config Option - UW'!$A$38:$D$42, 4, FALSE), "")</f>
        <v>4.7600000000000003E-2</v>
      </c>
      <c r="V318" s="233"/>
      <c r="W318" s="241">
        <f>IFERROR(VALUE(VLOOKUP(V318, 'Config Option - UW'!$B$5:$F$34, 5, FALSE)), 0)</f>
        <v>0</v>
      </c>
      <c r="X318" s="233"/>
      <c r="Y318" s="241">
        <f>IFERROR(VALUE(VLOOKUP(X318, 'Config Option - UW'!$B$5:$F$34, 5, FALSE)), 0)</f>
        <v>0</v>
      </c>
      <c r="Z318" s="233"/>
      <c r="AA318" s="242">
        <f>IFERROR(VALUE(VLOOKUP(Z318, 'Config Option - UW'!$B$5:$F$34, 5, FALSE)), 0)</f>
        <v>0</v>
      </c>
      <c r="AB318" s="238"/>
      <c r="AC318" s="242">
        <f>IFERROR(VALUE(VLOOKUP(AB318, 'Config Option - UW'!$B$5:$F$34, 5, FALSE)), 0)</f>
        <v>0</v>
      </c>
      <c r="AD318" s="191"/>
      <c r="AE318"/>
    </row>
    <row r="319" spans="1:31" ht="17">
      <c r="A319" s="140" t="s">
        <v>1252</v>
      </c>
      <c r="B319" s="244">
        <v>303</v>
      </c>
      <c r="C319" s="141" t="s">
        <v>1243</v>
      </c>
      <c r="D319" s="142" t="s">
        <v>1239</v>
      </c>
      <c r="E319" s="143" t="s">
        <v>1253</v>
      </c>
      <c r="F319" s="144" t="s">
        <v>137</v>
      </c>
      <c r="G319" s="147" t="s">
        <v>81</v>
      </c>
      <c r="H319" s="145" t="s">
        <v>83</v>
      </c>
      <c r="I319" s="144" t="s">
        <v>138</v>
      </c>
      <c r="J319" s="142" t="s">
        <v>151</v>
      </c>
      <c r="K319" s="141" t="s">
        <v>1254</v>
      </c>
      <c r="L319" s="147"/>
      <c r="M319" s="168"/>
      <c r="N319" s="206"/>
      <c r="O319" s="149" t="s">
        <v>141</v>
      </c>
      <c r="P319" s="150" t="s">
        <v>790</v>
      </c>
      <c r="Q319" s="151"/>
      <c r="R319" s="247" t="s">
        <v>25</v>
      </c>
      <c r="S319" s="126">
        <f>IF(R319="", "", IFERROR(VLOOKUP(R319, 'Config Option - UW'!$A$38:$B$42, 2, FALSE), "") + W319 + Y319 + AA319)</f>
        <v>70</v>
      </c>
      <c r="T319" s="128">
        <f>IFERROR(VLOOKUP(R319, 'Config Option - UW'!$A$38:$D$42, 3, FALSE), "")</f>
        <v>1.8749999999999999E-2</v>
      </c>
      <c r="U319" s="124">
        <f>IFERROR(VLOOKUP(R319, 'Config Option - UW'!$A$38:$D$42, 4, FALSE), "")</f>
        <v>0</v>
      </c>
      <c r="V319" s="233"/>
      <c r="W319" s="241">
        <f>IFERROR(VALUE(VLOOKUP(V319, 'Config Option - UW'!$B$5:$F$34, 5, FALSE)), 0)</f>
        <v>0</v>
      </c>
      <c r="X319" s="233"/>
      <c r="Y319" s="241">
        <f>IFERROR(VALUE(VLOOKUP(X319, 'Config Option - UW'!$B$5:$F$34, 5, FALSE)), 0)</f>
        <v>0</v>
      </c>
      <c r="Z319" s="233"/>
      <c r="AA319" s="242">
        <f>IFERROR(VALUE(VLOOKUP(Z319, 'Config Option - UW'!$B$5:$F$34, 5, FALSE)), 0)</f>
        <v>0</v>
      </c>
      <c r="AB319" s="238"/>
      <c r="AC319" s="242">
        <f>IFERROR(VALUE(VLOOKUP(AB319, 'Config Option - UW'!$B$5:$F$34, 5, FALSE)), 0)</f>
        <v>0</v>
      </c>
      <c r="AD319" s="191"/>
      <c r="AE319"/>
    </row>
    <row r="320" spans="1:31" ht="16">
      <c r="A320" s="140" t="s">
        <v>1255</v>
      </c>
      <c r="B320" s="244">
        <v>304</v>
      </c>
      <c r="C320" s="141" t="s">
        <v>1256</v>
      </c>
      <c r="D320" s="142" t="s">
        <v>1257</v>
      </c>
      <c r="E320" s="171" t="s">
        <v>1258</v>
      </c>
      <c r="F320" s="144" t="s">
        <v>137</v>
      </c>
      <c r="G320" s="147" t="s">
        <v>81</v>
      </c>
      <c r="H320" s="145" t="s">
        <v>83</v>
      </c>
      <c r="I320" s="144" t="s">
        <v>138</v>
      </c>
      <c r="J320" s="142" t="s">
        <v>151</v>
      </c>
      <c r="K320" s="141" t="s">
        <v>1259</v>
      </c>
      <c r="L320" s="147"/>
      <c r="M320" s="168"/>
      <c r="N320" s="167"/>
      <c r="O320" s="149" t="s">
        <v>141</v>
      </c>
      <c r="P320" s="150" t="s">
        <v>790</v>
      </c>
      <c r="Q320" s="151"/>
      <c r="R320" s="247" t="s">
        <v>25</v>
      </c>
      <c r="S320" s="126">
        <f>IF(R320="", "", IFERROR(VLOOKUP(R320, 'Config Option - UW'!$A$38:$B$42, 2, FALSE), "") + W320 + Y320 + AA320)</f>
        <v>70</v>
      </c>
      <c r="T320" s="128">
        <f>IFERROR(VLOOKUP(R320, 'Config Option - UW'!$A$38:$D$42, 3, FALSE), "")</f>
        <v>1.8749999999999999E-2</v>
      </c>
      <c r="U320" s="124">
        <f>IFERROR(VLOOKUP(R320, 'Config Option - UW'!$A$38:$D$42, 4, FALSE), "")</f>
        <v>0</v>
      </c>
      <c r="V320" s="233"/>
      <c r="W320" s="241">
        <f>IFERROR(VALUE(VLOOKUP(V320, 'Config Option - UW'!$B$5:$F$34, 5, FALSE)), 0)</f>
        <v>0</v>
      </c>
      <c r="X320" s="233"/>
      <c r="Y320" s="241">
        <f>IFERROR(VALUE(VLOOKUP(X320, 'Config Option - UW'!$B$5:$F$34, 5, FALSE)), 0)</f>
        <v>0</v>
      </c>
      <c r="Z320" s="233"/>
      <c r="AA320" s="242">
        <f>IFERROR(VALUE(VLOOKUP(Z320, 'Config Option - UW'!$B$5:$F$34, 5, FALSE)), 0)</f>
        <v>0</v>
      </c>
      <c r="AB320" s="238"/>
      <c r="AC320" s="242">
        <f>IFERROR(VALUE(VLOOKUP(AB320, 'Config Option - UW'!$B$5:$F$34, 5, FALSE)), 0)</f>
        <v>0</v>
      </c>
      <c r="AD320" s="191"/>
      <c r="AE320"/>
    </row>
    <row r="321" spans="1:31" ht="16">
      <c r="A321" s="140" t="s">
        <v>1260</v>
      </c>
      <c r="B321" s="244">
        <v>305</v>
      </c>
      <c r="C321" s="141" t="s">
        <v>1256</v>
      </c>
      <c r="D321" s="142" t="s">
        <v>1257</v>
      </c>
      <c r="E321" s="207" t="s">
        <v>1261</v>
      </c>
      <c r="F321" s="144" t="s">
        <v>137</v>
      </c>
      <c r="G321" s="147" t="s">
        <v>81</v>
      </c>
      <c r="H321" s="145" t="s">
        <v>83</v>
      </c>
      <c r="I321" s="144" t="s">
        <v>138</v>
      </c>
      <c r="J321" s="142" t="s">
        <v>151</v>
      </c>
      <c r="K321" s="141" t="s">
        <v>1262</v>
      </c>
      <c r="L321" s="147"/>
      <c r="M321" s="168"/>
      <c r="N321" s="167"/>
      <c r="O321" s="149" t="s">
        <v>141</v>
      </c>
      <c r="P321" s="150" t="s">
        <v>790</v>
      </c>
      <c r="Q321" s="151"/>
      <c r="R321" s="247" t="s">
        <v>21</v>
      </c>
      <c r="S321" s="126">
        <f>IF(R321="", "", IFERROR(VLOOKUP(R321, 'Config Option - UW'!$A$38:$B$42, 2, FALSE), "") + W321 + Y321 + AA321)</f>
        <v>34.4255</v>
      </c>
      <c r="T321" s="128">
        <f>IFERROR(VLOOKUP(R321, 'Config Option - UW'!$A$38:$D$42, 3, FALSE), "")</f>
        <v>1.8749999999999999E-2</v>
      </c>
      <c r="U321" s="124">
        <f>IFERROR(VLOOKUP(R321, 'Config Option - UW'!$A$38:$D$42, 4, FALSE), "")</f>
        <v>0</v>
      </c>
      <c r="V321" s="233" t="s">
        <v>153</v>
      </c>
      <c r="W321" s="241">
        <f>IFERROR(VALUE(VLOOKUP(V321, 'Config Option - UW'!$B$5:$F$34, 5, FALSE)), 0)</f>
        <v>2.4255</v>
      </c>
      <c r="X321" s="236"/>
      <c r="Y321" s="241">
        <f>IFERROR(VALUE(VLOOKUP(X321, 'Config Option - UW'!$B$5:$F$34, 5, FALSE)), 0)</f>
        <v>0</v>
      </c>
      <c r="Z321" s="233"/>
      <c r="AA321" s="242">
        <f>IFERROR(VALUE(VLOOKUP(Z321, 'Config Option - UW'!$B$5:$F$34, 5, FALSE)), 0)</f>
        <v>0</v>
      </c>
      <c r="AB321" s="233"/>
      <c r="AC321" s="242">
        <f>IFERROR(VALUE(VLOOKUP(AB321, 'Config Option - UW'!$B$5:$F$34, 5, FALSE)), 0)</f>
        <v>0</v>
      </c>
      <c r="AD321" s="191"/>
      <c r="AE321"/>
    </row>
    <row r="322" spans="1:31" ht="16">
      <c r="A322" s="140" t="s">
        <v>1263</v>
      </c>
      <c r="B322" s="244">
        <v>306</v>
      </c>
      <c r="C322" s="141" t="s">
        <v>1256</v>
      </c>
      <c r="D322" s="142" t="s">
        <v>1257</v>
      </c>
      <c r="E322" s="142" t="s">
        <v>1264</v>
      </c>
      <c r="F322" s="144" t="s">
        <v>137</v>
      </c>
      <c r="G322" s="147" t="s">
        <v>81</v>
      </c>
      <c r="H322" s="145" t="s">
        <v>83</v>
      </c>
      <c r="I322" s="144" t="s">
        <v>138</v>
      </c>
      <c r="J322" s="142" t="s">
        <v>280</v>
      </c>
      <c r="K322" s="141" t="s">
        <v>1265</v>
      </c>
      <c r="L322" s="147"/>
      <c r="M322" s="168"/>
      <c r="N322" s="191"/>
      <c r="O322" s="149" t="s">
        <v>141</v>
      </c>
      <c r="P322" s="150" t="s">
        <v>790</v>
      </c>
      <c r="Q322" s="151"/>
      <c r="R322" s="247" t="s">
        <v>21</v>
      </c>
      <c r="S322" s="126">
        <f>IF(R322="", "", IFERROR(VLOOKUP(R322, 'Config Option - UW'!$A$38:$B$42, 2, FALSE), "") + W322 + Y322 + AA322)</f>
        <v>34.4255</v>
      </c>
      <c r="T322" s="128">
        <f>IFERROR(VLOOKUP(R322, 'Config Option - UW'!$A$38:$D$42, 3, FALSE), "")</f>
        <v>1.8749999999999999E-2</v>
      </c>
      <c r="U322" s="124">
        <f>IFERROR(VLOOKUP(R322, 'Config Option - UW'!$A$38:$D$42, 4, FALSE), "")</f>
        <v>0</v>
      </c>
      <c r="V322" s="233" t="s">
        <v>153</v>
      </c>
      <c r="W322" s="241">
        <f>IFERROR(VALUE(VLOOKUP(V322, 'Config Option - UW'!$B$5:$F$34, 5, FALSE)), 0)</f>
        <v>2.4255</v>
      </c>
      <c r="X322" s="236"/>
      <c r="Y322" s="241">
        <f>IFERROR(VALUE(VLOOKUP(X322, 'Config Option - UW'!$B$5:$F$34, 5, FALSE)), 0)</f>
        <v>0</v>
      </c>
      <c r="Z322" s="233"/>
      <c r="AA322" s="242">
        <f>IFERROR(VALUE(VLOOKUP(Z322, 'Config Option - UW'!$B$5:$F$34, 5, FALSE)), 0)</f>
        <v>0</v>
      </c>
      <c r="AB322" s="233"/>
      <c r="AC322" s="242">
        <f>IFERROR(VALUE(VLOOKUP(AB322, 'Config Option - UW'!$B$5:$F$34, 5, FALSE)), 0)</f>
        <v>0</v>
      </c>
      <c r="AD322" s="191"/>
      <c r="AE322"/>
    </row>
    <row r="323" spans="1:31" ht="16">
      <c r="A323" s="140" t="s">
        <v>1266</v>
      </c>
      <c r="B323" s="244">
        <v>307</v>
      </c>
      <c r="C323" s="152" t="s">
        <v>1267</v>
      </c>
      <c r="D323" s="142" t="s">
        <v>1268</v>
      </c>
      <c r="E323" s="142" t="s">
        <v>1269</v>
      </c>
      <c r="F323" s="144" t="s">
        <v>1270</v>
      </c>
      <c r="G323" s="147" t="s">
        <v>81</v>
      </c>
      <c r="H323" s="145" t="s">
        <v>83</v>
      </c>
      <c r="I323" s="144" t="s">
        <v>1271</v>
      </c>
      <c r="J323" s="147" t="s">
        <v>195</v>
      </c>
      <c r="K323" s="152" t="s">
        <v>1272</v>
      </c>
      <c r="L323" s="147"/>
      <c r="M323" s="168"/>
      <c r="N323" s="191"/>
      <c r="O323" s="149" t="s">
        <v>141</v>
      </c>
      <c r="P323" s="150" t="s">
        <v>790</v>
      </c>
      <c r="Q323" s="151"/>
      <c r="R323" s="247" t="s">
        <v>64</v>
      </c>
      <c r="S323" s="126">
        <f>IF(R323="", "", IFERROR(VLOOKUP(R323, 'Config Option - UW'!$A$38:$B$42, 2, FALSE), "") + W323 + Y323 + AA323)</f>
        <v>89.65100000000001</v>
      </c>
      <c r="T323" s="128">
        <f>IFERROR(VLOOKUP(R323, 'Config Option - UW'!$A$38:$D$42, 3, FALSE), "")</f>
        <v>1.8749999999999999E-2</v>
      </c>
      <c r="U323" s="124">
        <f>IFERROR(VLOOKUP(R323, 'Config Option - UW'!$A$38:$D$42, 4, FALSE), "")</f>
        <v>4.7600000000000003E-2</v>
      </c>
      <c r="V323" s="233" t="s">
        <v>197</v>
      </c>
      <c r="W323" s="241">
        <f>IFERROR(VALUE(VLOOKUP(V323, 'Config Option - UW'!$B$5:$F$34, 5, FALSE)), 0)</f>
        <v>10.311</v>
      </c>
      <c r="X323" s="233" t="s">
        <v>235</v>
      </c>
      <c r="Y323" s="241">
        <f>IFERROR(VALUE(VLOOKUP(X323, 'Config Option - UW'!$B$5:$F$34, 5, FALSE)), 0)</f>
        <v>4.34</v>
      </c>
      <c r="Z323" s="233"/>
      <c r="AA323" s="242">
        <f>IFERROR(VALUE(VLOOKUP(Z323, 'Config Option - UW'!$B$5:$F$34, 5, FALSE)), 0)</f>
        <v>0</v>
      </c>
      <c r="AB323" s="236"/>
      <c r="AC323" s="242">
        <f>IFERROR(VALUE(VLOOKUP(AB323, 'Config Option - UW'!$B$5:$F$34, 5, FALSE)), 0)</f>
        <v>0</v>
      </c>
      <c r="AD323" s="191"/>
      <c r="AE323"/>
    </row>
    <row r="324" spans="1:31" ht="16">
      <c r="A324" s="140" t="s">
        <v>1273</v>
      </c>
      <c r="B324" s="244">
        <v>308</v>
      </c>
      <c r="C324" s="152" t="s">
        <v>1267</v>
      </c>
      <c r="D324" s="142" t="s">
        <v>1268</v>
      </c>
      <c r="E324" s="142" t="s">
        <v>1274</v>
      </c>
      <c r="F324" s="144" t="s">
        <v>1270</v>
      </c>
      <c r="G324" s="147" t="s">
        <v>81</v>
      </c>
      <c r="H324" s="145" t="s">
        <v>83</v>
      </c>
      <c r="I324" s="144" t="s">
        <v>1271</v>
      </c>
      <c r="J324" s="142" t="s">
        <v>151</v>
      </c>
      <c r="K324" s="141" t="s">
        <v>1275</v>
      </c>
      <c r="L324" s="147"/>
      <c r="M324" s="168"/>
      <c r="N324" s="191"/>
      <c r="O324" s="149" t="s">
        <v>141</v>
      </c>
      <c r="P324" s="150" t="s">
        <v>790</v>
      </c>
      <c r="Q324" s="151"/>
      <c r="R324" s="247" t="s">
        <v>21</v>
      </c>
      <c r="S324" s="126">
        <f>IF(R324="", "", IFERROR(VLOOKUP(R324, 'Config Option - UW'!$A$38:$B$42, 2, FALSE), "") + W324 + Y324 + AA324)</f>
        <v>34.4255</v>
      </c>
      <c r="T324" s="128">
        <f>IFERROR(VLOOKUP(R324, 'Config Option - UW'!$A$38:$D$42, 3, FALSE), "")</f>
        <v>1.8749999999999999E-2</v>
      </c>
      <c r="U324" s="124">
        <f>IFERROR(VLOOKUP(R324, 'Config Option - UW'!$A$38:$D$42, 4, FALSE), "")</f>
        <v>0</v>
      </c>
      <c r="V324" s="233" t="s">
        <v>153</v>
      </c>
      <c r="W324" s="241">
        <f>IFERROR(VALUE(VLOOKUP(V324, 'Config Option - UW'!$B$5:$F$34, 5, FALSE)), 0)</f>
        <v>2.4255</v>
      </c>
      <c r="X324" s="233"/>
      <c r="Y324" s="241">
        <f>IFERROR(VALUE(VLOOKUP(X324, 'Config Option - UW'!$B$5:$F$34, 5, FALSE)), 0)</f>
        <v>0</v>
      </c>
      <c r="Z324" s="233"/>
      <c r="AA324" s="242">
        <f>IFERROR(VALUE(VLOOKUP(Z324, 'Config Option - UW'!$B$5:$F$34, 5, FALSE)), 0)</f>
        <v>0</v>
      </c>
      <c r="AB324" s="236"/>
      <c r="AC324" s="242">
        <f>IFERROR(VALUE(VLOOKUP(AB324, 'Config Option - UW'!$B$5:$F$34, 5, FALSE)), 0)</f>
        <v>0</v>
      </c>
      <c r="AD324" s="191"/>
      <c r="AE324"/>
    </row>
    <row r="325" spans="1:31" ht="16">
      <c r="A325" s="140" t="s">
        <v>1276</v>
      </c>
      <c r="B325" s="244">
        <v>309</v>
      </c>
      <c r="C325" s="152" t="s">
        <v>1267</v>
      </c>
      <c r="D325" s="142" t="s">
        <v>1268</v>
      </c>
      <c r="E325" s="142" t="s">
        <v>1277</v>
      </c>
      <c r="F325" s="144" t="s">
        <v>1270</v>
      </c>
      <c r="G325" s="147" t="s">
        <v>81</v>
      </c>
      <c r="H325" s="145" t="s">
        <v>83</v>
      </c>
      <c r="I325" s="144" t="s">
        <v>1271</v>
      </c>
      <c r="J325" s="142" t="s">
        <v>195</v>
      </c>
      <c r="K325" s="141" t="s">
        <v>1278</v>
      </c>
      <c r="L325" s="147"/>
      <c r="M325" s="168"/>
      <c r="N325" s="191"/>
      <c r="O325" s="149" t="s">
        <v>141</v>
      </c>
      <c r="P325" s="150" t="s">
        <v>790</v>
      </c>
      <c r="Q325" s="151"/>
      <c r="R325" s="247" t="s">
        <v>64</v>
      </c>
      <c r="S325" s="126">
        <f>IF(R325="", "", IFERROR(VLOOKUP(R325, 'Config Option - UW'!$A$38:$B$42, 2, FALSE), "") + W325 + Y325 + AA325)</f>
        <v>89.65100000000001</v>
      </c>
      <c r="T325" s="128">
        <f>IFERROR(VLOOKUP(R325, 'Config Option - UW'!$A$38:$D$42, 3, FALSE), "")</f>
        <v>1.8749999999999999E-2</v>
      </c>
      <c r="U325" s="124">
        <f>IFERROR(VLOOKUP(R325, 'Config Option - UW'!$A$38:$D$42, 4, FALSE), "")</f>
        <v>4.7600000000000003E-2</v>
      </c>
      <c r="V325" s="233" t="s">
        <v>197</v>
      </c>
      <c r="W325" s="241">
        <f>IFERROR(VALUE(VLOOKUP(V325, 'Config Option - UW'!$B$5:$F$34, 5, FALSE)), 0)</f>
        <v>10.311</v>
      </c>
      <c r="X325" s="233" t="s">
        <v>235</v>
      </c>
      <c r="Y325" s="241">
        <f>IFERROR(VALUE(VLOOKUP(X325, 'Config Option - UW'!$B$5:$F$34, 5, FALSE)), 0)</f>
        <v>4.34</v>
      </c>
      <c r="Z325" s="233"/>
      <c r="AA325" s="242">
        <f>IFERROR(VALUE(VLOOKUP(Z325, 'Config Option - UW'!$B$5:$F$34, 5, FALSE)), 0)</f>
        <v>0</v>
      </c>
      <c r="AB325" s="236"/>
      <c r="AC325" s="242">
        <f>IFERROR(VALUE(VLOOKUP(AB325, 'Config Option - UW'!$B$5:$F$34, 5, FALSE)), 0)</f>
        <v>0</v>
      </c>
      <c r="AD325" s="191"/>
      <c r="AE325"/>
    </row>
    <row r="326" spans="1:31" ht="16">
      <c r="A326" s="140" t="s">
        <v>1279</v>
      </c>
      <c r="B326" s="244">
        <v>310</v>
      </c>
      <c r="C326" s="152" t="s">
        <v>1267</v>
      </c>
      <c r="D326" s="142" t="s">
        <v>1268</v>
      </c>
      <c r="E326" s="142" t="s">
        <v>1280</v>
      </c>
      <c r="F326" s="144" t="s">
        <v>1270</v>
      </c>
      <c r="G326" s="147" t="s">
        <v>81</v>
      </c>
      <c r="H326" s="145" t="s">
        <v>83</v>
      </c>
      <c r="I326" s="144" t="s">
        <v>1271</v>
      </c>
      <c r="J326" s="142" t="s">
        <v>195</v>
      </c>
      <c r="K326" s="141" t="s">
        <v>1281</v>
      </c>
      <c r="L326" s="147"/>
      <c r="M326" s="168"/>
      <c r="N326" s="191"/>
      <c r="O326" s="149" t="s">
        <v>141</v>
      </c>
      <c r="P326" s="150" t="s">
        <v>790</v>
      </c>
      <c r="Q326" s="151"/>
      <c r="R326" s="247" t="s">
        <v>53</v>
      </c>
      <c r="S326" s="126">
        <f>IF(R326="", "", IFERROR(VLOOKUP(R326, 'Config Option - UW'!$A$38:$B$42, 2, FALSE), "") + W326 + Y326 + AA326)</f>
        <v>65</v>
      </c>
      <c r="T326" s="128">
        <f>IFERROR(VLOOKUP(R326, 'Config Option - UW'!$A$38:$D$42, 3, FALSE), "")</f>
        <v>1.8749999999999999E-2</v>
      </c>
      <c r="U326" s="124">
        <f>IFERROR(VLOOKUP(R326, 'Config Option - UW'!$A$38:$D$42, 4, FALSE), "")</f>
        <v>4.7600000000000003E-2</v>
      </c>
      <c r="V326" s="233"/>
      <c r="W326" s="241">
        <f>IFERROR(VALUE(VLOOKUP(V326, 'Config Option - UW'!$B$5:$F$34, 5, FALSE)), 0)</f>
        <v>0</v>
      </c>
      <c r="X326" s="233"/>
      <c r="Y326" s="241">
        <f>IFERROR(VALUE(VLOOKUP(X326, 'Config Option - UW'!$B$5:$F$34, 5, FALSE)), 0)</f>
        <v>0</v>
      </c>
      <c r="Z326" s="233"/>
      <c r="AA326" s="242">
        <f>IFERROR(VALUE(VLOOKUP(Z326, 'Config Option - UW'!$B$5:$F$34, 5, FALSE)), 0)</f>
        <v>0</v>
      </c>
      <c r="AB326" s="238"/>
      <c r="AC326" s="242">
        <f>IFERROR(VALUE(VLOOKUP(AB326, 'Config Option - UW'!$B$5:$F$34, 5, FALSE)), 0)</f>
        <v>0</v>
      </c>
      <c r="AD326" s="191"/>
      <c r="AE326"/>
    </row>
    <row r="327" spans="1:31" ht="16">
      <c r="A327" s="140" t="s">
        <v>1282</v>
      </c>
      <c r="B327" s="244">
        <v>311</v>
      </c>
      <c r="C327" s="152" t="s">
        <v>1267</v>
      </c>
      <c r="D327" s="142" t="s">
        <v>1268</v>
      </c>
      <c r="E327" s="171" t="s">
        <v>1283</v>
      </c>
      <c r="F327" s="144" t="s">
        <v>1270</v>
      </c>
      <c r="G327" s="147" t="s">
        <v>81</v>
      </c>
      <c r="H327" s="145" t="s">
        <v>83</v>
      </c>
      <c r="I327" s="144" t="s">
        <v>1271</v>
      </c>
      <c r="J327" s="142" t="s">
        <v>139</v>
      </c>
      <c r="K327" s="141" t="s">
        <v>1284</v>
      </c>
      <c r="L327" s="147"/>
      <c r="M327" s="168"/>
      <c r="N327" s="191"/>
      <c r="O327" s="149" t="s">
        <v>141</v>
      </c>
      <c r="P327" s="150" t="s">
        <v>790</v>
      </c>
      <c r="Q327" s="151"/>
      <c r="R327" s="247" t="s">
        <v>53</v>
      </c>
      <c r="S327" s="126">
        <f>IF(R327="", "", IFERROR(VLOOKUP(R327, 'Config Option - UW'!$A$38:$B$42, 2, FALSE), "") + W327 + Y327 + AA327)</f>
        <v>65</v>
      </c>
      <c r="T327" s="128">
        <f>IFERROR(VLOOKUP(R327, 'Config Option - UW'!$A$38:$D$42, 3, FALSE), "")</f>
        <v>1.8749999999999999E-2</v>
      </c>
      <c r="U327" s="124">
        <f>IFERROR(VLOOKUP(R327, 'Config Option - UW'!$A$38:$D$42, 4, FALSE), "")</f>
        <v>4.7600000000000003E-2</v>
      </c>
      <c r="V327" s="233"/>
      <c r="W327" s="241">
        <f>IFERROR(VALUE(VLOOKUP(V327, 'Config Option - UW'!$B$5:$F$34, 5, FALSE)), 0)</f>
        <v>0</v>
      </c>
      <c r="X327" s="233"/>
      <c r="Y327" s="241">
        <f>IFERROR(VALUE(VLOOKUP(X327, 'Config Option - UW'!$B$5:$F$34, 5, FALSE)), 0)</f>
        <v>0</v>
      </c>
      <c r="Z327" s="233"/>
      <c r="AA327" s="242">
        <f>IFERROR(VALUE(VLOOKUP(Z327, 'Config Option - UW'!$B$5:$F$34, 5, FALSE)), 0)</f>
        <v>0</v>
      </c>
      <c r="AB327" s="238"/>
      <c r="AC327" s="242">
        <f>IFERROR(VALUE(VLOOKUP(AB327, 'Config Option - UW'!$B$5:$F$34, 5, FALSE)), 0)</f>
        <v>0</v>
      </c>
      <c r="AD327" s="191"/>
      <c r="AE327"/>
    </row>
    <row r="328" spans="1:31" ht="16">
      <c r="A328" s="140" t="s">
        <v>1285</v>
      </c>
      <c r="B328" s="244">
        <v>312</v>
      </c>
      <c r="C328" s="152" t="s">
        <v>1267</v>
      </c>
      <c r="D328" s="142" t="s">
        <v>1268</v>
      </c>
      <c r="E328" s="142" t="s">
        <v>1286</v>
      </c>
      <c r="F328" s="144" t="s">
        <v>1270</v>
      </c>
      <c r="G328" s="147" t="s">
        <v>81</v>
      </c>
      <c r="H328" s="145" t="s">
        <v>83</v>
      </c>
      <c r="I328" s="144" t="s">
        <v>1271</v>
      </c>
      <c r="J328" s="142" t="s">
        <v>195</v>
      </c>
      <c r="K328" s="141" t="s">
        <v>1287</v>
      </c>
      <c r="L328" s="147"/>
      <c r="M328" s="168"/>
      <c r="N328" s="191"/>
      <c r="O328" s="149" t="s">
        <v>141</v>
      </c>
      <c r="P328" s="150" t="s">
        <v>790</v>
      </c>
      <c r="Q328" s="151"/>
      <c r="R328" s="247" t="s">
        <v>53</v>
      </c>
      <c r="S328" s="126">
        <f>IF(R328="", "", IFERROR(VLOOKUP(R328, 'Config Option - UW'!$A$38:$B$42, 2, FALSE), "") + W328 + Y328 + AA328)</f>
        <v>65</v>
      </c>
      <c r="T328" s="128">
        <f>IFERROR(VLOOKUP(R328, 'Config Option - UW'!$A$38:$D$42, 3, FALSE), "")</f>
        <v>1.8749999999999999E-2</v>
      </c>
      <c r="U328" s="124">
        <f>IFERROR(VLOOKUP(R328, 'Config Option - UW'!$A$38:$D$42, 4, FALSE), "")</f>
        <v>4.7600000000000003E-2</v>
      </c>
      <c r="V328" s="233"/>
      <c r="W328" s="241">
        <f>IFERROR(VALUE(VLOOKUP(V328, 'Config Option - UW'!$B$5:$F$34, 5, FALSE)), 0)</f>
        <v>0</v>
      </c>
      <c r="X328" s="233"/>
      <c r="Y328" s="241">
        <f>IFERROR(VALUE(VLOOKUP(X328, 'Config Option - UW'!$B$5:$F$34, 5, FALSE)), 0)</f>
        <v>0</v>
      </c>
      <c r="Z328" s="233"/>
      <c r="AA328" s="242">
        <f>IFERROR(VALUE(VLOOKUP(Z328, 'Config Option - UW'!$B$5:$F$34, 5, FALSE)), 0)</f>
        <v>0</v>
      </c>
      <c r="AB328" s="238"/>
      <c r="AC328" s="242">
        <f>IFERROR(VALUE(VLOOKUP(AB328, 'Config Option - UW'!$B$5:$F$34, 5, FALSE)), 0)</f>
        <v>0</v>
      </c>
      <c r="AD328" s="191"/>
      <c r="AE328"/>
    </row>
    <row r="329" spans="1:31" ht="16">
      <c r="A329" s="140" t="s">
        <v>1288</v>
      </c>
      <c r="B329" s="244">
        <v>313</v>
      </c>
      <c r="C329" s="152" t="s">
        <v>1267</v>
      </c>
      <c r="D329" s="142" t="s">
        <v>1268</v>
      </c>
      <c r="E329" s="208" t="s">
        <v>1289</v>
      </c>
      <c r="F329" s="144" t="s">
        <v>1270</v>
      </c>
      <c r="G329" s="147" t="s">
        <v>81</v>
      </c>
      <c r="H329" s="145" t="s">
        <v>83</v>
      </c>
      <c r="I329" s="144" t="s">
        <v>1271</v>
      </c>
      <c r="J329" s="142" t="s">
        <v>151</v>
      </c>
      <c r="K329" s="141" t="s">
        <v>1290</v>
      </c>
      <c r="L329" s="147"/>
      <c r="M329" s="168"/>
      <c r="N329" s="191"/>
      <c r="O329" s="149" t="s">
        <v>141</v>
      </c>
      <c r="P329" s="150" t="s">
        <v>790</v>
      </c>
      <c r="Q329" s="151"/>
      <c r="R329" s="247" t="s">
        <v>21</v>
      </c>
      <c r="S329" s="126">
        <f>IF(R329="", "", IFERROR(VLOOKUP(R329, 'Config Option - UW'!$A$38:$B$42, 2, FALSE), "") + W329 + Y329 + AA329)</f>
        <v>34.4255</v>
      </c>
      <c r="T329" s="128">
        <f>IFERROR(VLOOKUP(R329, 'Config Option - UW'!$A$38:$D$42, 3, FALSE), "")</f>
        <v>1.8749999999999999E-2</v>
      </c>
      <c r="U329" s="124">
        <f>IFERROR(VLOOKUP(R329, 'Config Option - UW'!$A$38:$D$42, 4, FALSE), "")</f>
        <v>0</v>
      </c>
      <c r="V329" s="233" t="s">
        <v>153</v>
      </c>
      <c r="W329" s="241">
        <f>IFERROR(VALUE(VLOOKUP(V329, 'Config Option - UW'!$B$5:$F$34, 5, FALSE)), 0)</f>
        <v>2.4255</v>
      </c>
      <c r="X329" s="236"/>
      <c r="Y329" s="241">
        <f>IFERROR(VALUE(VLOOKUP(X329, 'Config Option - UW'!$B$5:$F$34, 5, FALSE)), 0)</f>
        <v>0</v>
      </c>
      <c r="Z329" s="233"/>
      <c r="AA329" s="242">
        <f>IFERROR(VALUE(VLOOKUP(Z329, 'Config Option - UW'!$B$5:$F$34, 5, FALSE)), 0)</f>
        <v>0</v>
      </c>
      <c r="AB329" s="233"/>
      <c r="AC329" s="242">
        <f>IFERROR(VALUE(VLOOKUP(AB329, 'Config Option - UW'!$B$5:$F$34, 5, FALSE)), 0)</f>
        <v>0</v>
      </c>
      <c r="AD329" s="191"/>
      <c r="AE329"/>
    </row>
    <row r="330" spans="1:31" ht="16">
      <c r="A330" s="140" t="s">
        <v>1291</v>
      </c>
      <c r="B330" s="244">
        <v>314</v>
      </c>
      <c r="C330" s="152" t="s">
        <v>1267</v>
      </c>
      <c r="D330" s="142" t="s">
        <v>1268</v>
      </c>
      <c r="E330" s="171" t="s">
        <v>1292</v>
      </c>
      <c r="F330" s="144" t="s">
        <v>1270</v>
      </c>
      <c r="G330" s="147" t="s">
        <v>81</v>
      </c>
      <c r="H330" s="145" t="s">
        <v>83</v>
      </c>
      <c r="I330" s="144" t="s">
        <v>1271</v>
      </c>
      <c r="J330" s="142" t="s">
        <v>139</v>
      </c>
      <c r="K330" s="141" t="s">
        <v>1293</v>
      </c>
      <c r="L330" s="147"/>
      <c r="M330" s="168"/>
      <c r="N330" s="191"/>
      <c r="O330" s="149" t="s">
        <v>141</v>
      </c>
      <c r="P330" s="150" t="s">
        <v>790</v>
      </c>
      <c r="Q330" s="151"/>
      <c r="R330" s="247" t="s">
        <v>53</v>
      </c>
      <c r="S330" s="126">
        <f>IF(R330="", "", IFERROR(VLOOKUP(R330, 'Config Option - UW'!$A$38:$B$42, 2, FALSE), "") + W330 + Y330 + AA330)</f>
        <v>65</v>
      </c>
      <c r="T330" s="128">
        <f>IFERROR(VLOOKUP(R330, 'Config Option - UW'!$A$38:$D$42, 3, FALSE), "")</f>
        <v>1.8749999999999999E-2</v>
      </c>
      <c r="U330" s="124">
        <f>IFERROR(VLOOKUP(R330, 'Config Option - UW'!$A$38:$D$42, 4, FALSE), "")</f>
        <v>4.7600000000000003E-2</v>
      </c>
      <c r="V330" s="233"/>
      <c r="W330" s="241">
        <f>IFERROR(VALUE(VLOOKUP(V330, 'Config Option - UW'!$B$5:$F$34, 5, FALSE)), 0)</f>
        <v>0</v>
      </c>
      <c r="X330" s="233"/>
      <c r="Y330" s="241">
        <f>IFERROR(VALUE(VLOOKUP(X330, 'Config Option - UW'!$B$5:$F$34, 5, FALSE)), 0)</f>
        <v>0</v>
      </c>
      <c r="Z330" s="233"/>
      <c r="AA330" s="242">
        <f>IFERROR(VALUE(VLOOKUP(Z330, 'Config Option - UW'!$B$5:$F$34, 5, FALSE)), 0)</f>
        <v>0</v>
      </c>
      <c r="AB330" s="238"/>
      <c r="AC330" s="242">
        <f>IFERROR(VALUE(VLOOKUP(AB330, 'Config Option - UW'!$B$5:$F$34, 5, FALSE)), 0)</f>
        <v>0</v>
      </c>
      <c r="AD330" s="191"/>
      <c r="AE330"/>
    </row>
    <row r="331" spans="1:31" ht="16">
      <c r="A331" s="140"/>
      <c r="B331" s="244">
        <v>315</v>
      </c>
      <c r="C331" s="152" t="s">
        <v>1267</v>
      </c>
      <c r="D331" s="142" t="s">
        <v>1268</v>
      </c>
      <c r="E331" s="142" t="s">
        <v>1294</v>
      </c>
      <c r="F331" s="144" t="s">
        <v>1270</v>
      </c>
      <c r="G331" s="147" t="s">
        <v>81</v>
      </c>
      <c r="H331" s="145" t="s">
        <v>83</v>
      </c>
      <c r="I331" s="144" t="s">
        <v>1271</v>
      </c>
      <c r="J331" s="142" t="s">
        <v>195</v>
      </c>
      <c r="K331" s="141" t="s">
        <v>1295</v>
      </c>
      <c r="L331" s="147"/>
      <c r="M331" s="168"/>
      <c r="N331" s="191"/>
      <c r="O331" s="149" t="s">
        <v>141</v>
      </c>
      <c r="P331" s="150" t="s">
        <v>157</v>
      </c>
      <c r="Q331" s="151"/>
      <c r="R331" s="247" t="s">
        <v>64</v>
      </c>
      <c r="S331" s="126">
        <f>IF(R331="", "", IFERROR(VLOOKUP(R331, 'Config Option - UW'!$A$38:$B$42, 2, FALSE), "") + W331 + Y331 + AA331)</f>
        <v>89.65100000000001</v>
      </c>
      <c r="T331" s="128">
        <f>IFERROR(VLOOKUP(R331, 'Config Option - UW'!$A$38:$D$42, 3, FALSE), "")</f>
        <v>1.8749999999999999E-2</v>
      </c>
      <c r="U331" s="124">
        <f>IFERROR(VLOOKUP(R331, 'Config Option - UW'!$A$38:$D$42, 4, FALSE), "")</f>
        <v>4.7600000000000003E-2</v>
      </c>
      <c r="V331" s="233" t="s">
        <v>197</v>
      </c>
      <c r="W331" s="241">
        <f>IFERROR(VALUE(VLOOKUP(V331, 'Config Option - UW'!$B$5:$F$34, 5, FALSE)), 0)</f>
        <v>10.311</v>
      </c>
      <c r="X331" s="233" t="s">
        <v>235</v>
      </c>
      <c r="Y331" s="241">
        <f>IFERROR(VALUE(VLOOKUP(X331, 'Config Option - UW'!$B$5:$F$34, 5, FALSE)), 0)</f>
        <v>4.34</v>
      </c>
      <c r="Z331" s="233"/>
      <c r="AA331" s="242">
        <f>IFERROR(VALUE(VLOOKUP(Z331, 'Config Option - UW'!$B$5:$F$34, 5, FALSE)), 0)</f>
        <v>0</v>
      </c>
      <c r="AB331" s="236"/>
      <c r="AC331" s="242">
        <f>IFERROR(VALUE(VLOOKUP(AB331, 'Config Option - UW'!$B$5:$F$34, 5, FALSE)), 0)</f>
        <v>0</v>
      </c>
      <c r="AD331" s="191"/>
      <c r="AE331"/>
    </row>
    <row r="332" spans="1:31" ht="16">
      <c r="A332" s="140"/>
      <c r="B332" s="244">
        <v>316</v>
      </c>
      <c r="C332" s="152" t="s">
        <v>1267</v>
      </c>
      <c r="D332" s="142" t="s">
        <v>1268</v>
      </c>
      <c r="E332" s="142" t="s">
        <v>1296</v>
      </c>
      <c r="F332" s="144" t="s">
        <v>1270</v>
      </c>
      <c r="G332" s="147" t="s">
        <v>81</v>
      </c>
      <c r="H332" s="145" t="s">
        <v>83</v>
      </c>
      <c r="I332" s="144" t="s">
        <v>1271</v>
      </c>
      <c r="J332" s="142" t="s">
        <v>1297</v>
      </c>
      <c r="K332" s="169" t="s">
        <v>1298</v>
      </c>
      <c r="L332" s="189"/>
      <c r="M332" s="189"/>
      <c r="N332" s="189"/>
      <c r="O332" s="166" t="s">
        <v>214</v>
      </c>
      <c r="P332" s="150" t="s">
        <v>157</v>
      </c>
      <c r="Q332" s="151"/>
      <c r="R332" s="247"/>
      <c r="S332" s="126" t="str">
        <f>IF(R332="", "", IFERROR(VLOOKUP(R332, 'Config Option - UW'!$A$38:$B$42, 2, FALSE), "") + W332 + Y332 + AA332)</f>
        <v/>
      </c>
      <c r="T332" s="128" t="str">
        <f>IFERROR(VLOOKUP(R332, 'Config Option - UW'!$A$38:$D$42, 3, FALSE), "")</f>
        <v/>
      </c>
      <c r="U332" s="124" t="str">
        <f>IFERROR(VLOOKUP(R332, 'Config Option - UW'!$A$38:$D$42, 4, FALSE), "")</f>
        <v/>
      </c>
      <c r="V332" s="233"/>
      <c r="W332" s="241">
        <f>IFERROR(VALUE(VLOOKUP(V332, 'Config Option - UW'!$B$5:$F$34, 5, FALSE)), 0)</f>
        <v>0</v>
      </c>
      <c r="X332" s="233"/>
      <c r="Y332" s="241">
        <f>IFERROR(VALUE(VLOOKUP(X332, 'Config Option - UW'!$B$5:$F$34, 5, FALSE)), 0)</f>
        <v>0</v>
      </c>
      <c r="Z332" s="233"/>
      <c r="AA332" s="242">
        <f>IFERROR(VALUE(VLOOKUP(Z332, 'Config Option - UW'!$B$5:$F$34, 5, FALSE)), 0)</f>
        <v>0</v>
      </c>
      <c r="AB332" s="238"/>
      <c r="AC332" s="242">
        <f>IFERROR(VALUE(VLOOKUP(AB332, 'Config Option - UW'!$B$5:$F$34, 5, FALSE)), 0)</f>
        <v>0</v>
      </c>
      <c r="AD332" s="191"/>
      <c r="AE332"/>
    </row>
    <row r="333" spans="1:31" ht="16">
      <c r="A333" s="140"/>
      <c r="B333" s="244">
        <v>317</v>
      </c>
      <c r="C333" s="152" t="s">
        <v>1267</v>
      </c>
      <c r="D333" s="142" t="s">
        <v>1268</v>
      </c>
      <c r="E333" s="142" t="s">
        <v>1299</v>
      </c>
      <c r="F333" s="144" t="s">
        <v>1270</v>
      </c>
      <c r="G333" s="147" t="s">
        <v>81</v>
      </c>
      <c r="H333" s="145" t="s">
        <v>83</v>
      </c>
      <c r="I333" s="144" t="s">
        <v>1271</v>
      </c>
      <c r="J333" s="142" t="s">
        <v>139</v>
      </c>
      <c r="K333" s="141" t="s">
        <v>1300</v>
      </c>
      <c r="L333" s="189"/>
      <c r="M333" s="189"/>
      <c r="N333" s="189"/>
      <c r="O333" s="149" t="s">
        <v>141</v>
      </c>
      <c r="P333" s="150" t="s">
        <v>157</v>
      </c>
      <c r="Q333" s="151"/>
      <c r="R333" s="247" t="s">
        <v>53</v>
      </c>
      <c r="S333" s="126">
        <f>IF(R333="", "", IFERROR(VLOOKUP(R333, 'Config Option - UW'!$A$38:$B$42, 2, FALSE), "") + W333 + Y333 + AA333)</f>
        <v>65</v>
      </c>
      <c r="T333" s="128">
        <f>IFERROR(VLOOKUP(R333, 'Config Option - UW'!$A$38:$D$42, 3, FALSE), "")</f>
        <v>1.8749999999999999E-2</v>
      </c>
      <c r="U333" s="124">
        <f>IFERROR(VLOOKUP(R333, 'Config Option - UW'!$A$38:$D$42, 4, FALSE), "")</f>
        <v>4.7600000000000003E-2</v>
      </c>
      <c r="V333" s="233"/>
      <c r="W333" s="241">
        <f>IFERROR(VALUE(VLOOKUP(V333, 'Config Option - UW'!$B$5:$F$34, 5, FALSE)), 0)</f>
        <v>0</v>
      </c>
      <c r="X333" s="233"/>
      <c r="Y333" s="241">
        <f>IFERROR(VALUE(VLOOKUP(X333, 'Config Option - UW'!$B$5:$F$34, 5, FALSE)), 0)</f>
        <v>0</v>
      </c>
      <c r="Z333" s="233"/>
      <c r="AA333" s="242">
        <f>IFERROR(VALUE(VLOOKUP(Z333, 'Config Option - UW'!$B$5:$F$34, 5, FALSE)), 0)</f>
        <v>0</v>
      </c>
      <c r="AB333" s="238"/>
      <c r="AC333" s="242">
        <f>IFERROR(VALUE(VLOOKUP(AB333, 'Config Option - UW'!$B$5:$F$34, 5, FALSE)), 0)</f>
        <v>0</v>
      </c>
      <c r="AD333" s="191"/>
      <c r="AE333"/>
    </row>
    <row r="334" spans="1:31" ht="16">
      <c r="A334" s="140"/>
      <c r="B334" s="244">
        <v>318</v>
      </c>
      <c r="C334" s="152" t="s">
        <v>1267</v>
      </c>
      <c r="D334" s="142" t="s">
        <v>1268</v>
      </c>
      <c r="E334" s="142" t="s">
        <v>1292</v>
      </c>
      <c r="F334" s="144" t="s">
        <v>1270</v>
      </c>
      <c r="G334" s="147" t="s">
        <v>81</v>
      </c>
      <c r="H334" s="145" t="s">
        <v>83</v>
      </c>
      <c r="I334" s="144" t="s">
        <v>1271</v>
      </c>
      <c r="J334" s="142" t="s">
        <v>139</v>
      </c>
      <c r="K334" s="141" t="s">
        <v>1301</v>
      </c>
      <c r="L334" s="189"/>
      <c r="M334" s="189"/>
      <c r="N334" s="189"/>
      <c r="O334" s="149" t="s">
        <v>141</v>
      </c>
      <c r="P334" s="150" t="s">
        <v>157</v>
      </c>
      <c r="Q334" s="151"/>
      <c r="R334" s="247" t="s">
        <v>53</v>
      </c>
      <c r="S334" s="126">
        <f>IF(R334="", "", IFERROR(VLOOKUP(R334, 'Config Option - UW'!$A$38:$B$42, 2, FALSE), "") + W334 + Y334 + AA334)</f>
        <v>65</v>
      </c>
      <c r="T334" s="128">
        <f>IFERROR(VLOOKUP(R334, 'Config Option - UW'!$A$38:$D$42, 3, FALSE), "")</f>
        <v>1.8749999999999999E-2</v>
      </c>
      <c r="U334" s="124">
        <f>IFERROR(VLOOKUP(R334, 'Config Option - UW'!$A$38:$D$42, 4, FALSE), "")</f>
        <v>4.7600000000000003E-2</v>
      </c>
      <c r="V334" s="233"/>
      <c r="W334" s="241">
        <f>IFERROR(VALUE(VLOOKUP(V334, 'Config Option - UW'!$B$5:$F$34, 5, FALSE)), 0)</f>
        <v>0</v>
      </c>
      <c r="X334" s="233"/>
      <c r="Y334" s="241">
        <f>IFERROR(VALUE(VLOOKUP(X334, 'Config Option - UW'!$B$5:$F$34, 5, FALSE)), 0)</f>
        <v>0</v>
      </c>
      <c r="Z334" s="233"/>
      <c r="AA334" s="242">
        <f>IFERROR(VALUE(VLOOKUP(Z334, 'Config Option - UW'!$B$5:$F$34, 5, FALSE)), 0)</f>
        <v>0</v>
      </c>
      <c r="AB334" s="238"/>
      <c r="AC334" s="242">
        <f>IFERROR(VALUE(VLOOKUP(AB334, 'Config Option - UW'!$B$5:$F$34, 5, FALSE)), 0)</f>
        <v>0</v>
      </c>
      <c r="AD334" s="191"/>
      <c r="AE334"/>
    </row>
    <row r="335" spans="1:31" ht="16">
      <c r="A335" s="140"/>
      <c r="B335" s="244">
        <v>319</v>
      </c>
      <c r="C335" s="141" t="s">
        <v>1302</v>
      </c>
      <c r="D335" s="142" t="s">
        <v>1168</v>
      </c>
      <c r="E335" s="142" t="s">
        <v>1177</v>
      </c>
      <c r="F335" s="144" t="s">
        <v>137</v>
      </c>
      <c r="G335" s="147" t="s">
        <v>81</v>
      </c>
      <c r="H335" s="145" t="s">
        <v>83</v>
      </c>
      <c r="I335" s="144" t="s">
        <v>138</v>
      </c>
      <c r="J335" s="142" t="s">
        <v>151</v>
      </c>
      <c r="K335" s="141" t="s">
        <v>1303</v>
      </c>
      <c r="L335" s="189"/>
      <c r="M335" s="189"/>
      <c r="N335" s="189"/>
      <c r="O335" s="149" t="s">
        <v>141</v>
      </c>
      <c r="P335" s="150" t="s">
        <v>157</v>
      </c>
      <c r="Q335" s="151"/>
      <c r="R335" s="247" t="s">
        <v>25</v>
      </c>
      <c r="S335" s="126">
        <f>IF(R335="", "", IFERROR(VLOOKUP(R335, 'Config Option - UW'!$A$38:$B$42, 2, FALSE), "") + W335 + Y335 + AA335)</f>
        <v>70</v>
      </c>
      <c r="T335" s="128">
        <f>IFERROR(VLOOKUP(R335, 'Config Option - UW'!$A$38:$D$42, 3, FALSE), "")</f>
        <v>1.8749999999999999E-2</v>
      </c>
      <c r="U335" s="124">
        <f>IFERROR(VLOOKUP(R335, 'Config Option - UW'!$A$38:$D$42, 4, FALSE), "")</f>
        <v>0</v>
      </c>
      <c r="V335" s="233"/>
      <c r="W335" s="241">
        <f>IFERROR(VALUE(VLOOKUP(V335, 'Config Option - UW'!$B$5:$F$34, 5, FALSE)), 0)</f>
        <v>0</v>
      </c>
      <c r="X335" s="233"/>
      <c r="Y335" s="241">
        <f>IFERROR(VALUE(VLOOKUP(X335, 'Config Option - UW'!$B$5:$F$34, 5, FALSE)), 0)</f>
        <v>0</v>
      </c>
      <c r="Z335" s="233"/>
      <c r="AA335" s="242">
        <f>IFERROR(VALUE(VLOOKUP(Z335, 'Config Option - UW'!$B$5:$F$34, 5, FALSE)), 0)</f>
        <v>0</v>
      </c>
      <c r="AB335" s="238"/>
      <c r="AC335" s="242">
        <f>IFERROR(VALUE(VLOOKUP(AB335, 'Config Option - UW'!$B$5:$F$34, 5, FALSE)), 0)</f>
        <v>0</v>
      </c>
      <c r="AD335" s="191"/>
      <c r="AE335"/>
    </row>
    <row r="336" spans="1:31" ht="16">
      <c r="A336" s="140"/>
      <c r="B336" s="244">
        <v>320</v>
      </c>
      <c r="C336" s="141" t="s">
        <v>1304</v>
      </c>
      <c r="D336" s="142" t="s">
        <v>1305</v>
      </c>
      <c r="E336" s="142" t="s">
        <v>1306</v>
      </c>
      <c r="F336" s="144" t="s">
        <v>1307</v>
      </c>
      <c r="G336" s="147" t="s">
        <v>81</v>
      </c>
      <c r="H336" s="145" t="s">
        <v>83</v>
      </c>
      <c r="I336" s="144" t="s">
        <v>1308</v>
      </c>
      <c r="J336" s="142" t="s">
        <v>184</v>
      </c>
      <c r="K336" s="141" t="s">
        <v>1309</v>
      </c>
      <c r="L336" s="147"/>
      <c r="M336" s="168"/>
      <c r="N336" s="191"/>
      <c r="O336" s="149" t="s">
        <v>141</v>
      </c>
      <c r="P336" s="150" t="s">
        <v>157</v>
      </c>
      <c r="Q336" s="151"/>
      <c r="R336" s="247" t="s">
        <v>49</v>
      </c>
      <c r="S336" s="126">
        <f>IF(R336="", "", IFERROR(VLOOKUP(R336, 'Config Option - UW'!$A$38:$B$42, 2, FALSE), "") + W336 + Y336 + AA336)</f>
        <v>44.334000000000003</v>
      </c>
      <c r="T336" s="128">
        <f>IFERROR(VLOOKUP(R336, 'Config Option - UW'!$A$38:$D$42, 3, FALSE), "")</f>
        <v>1.8749999999999999E-2</v>
      </c>
      <c r="U336" s="124">
        <f>IFERROR(VLOOKUP(R336, 'Config Option - UW'!$A$38:$D$42, 4, FALSE), "")</f>
        <v>4.7600000000000003E-2</v>
      </c>
      <c r="V336" s="233" t="s">
        <v>166</v>
      </c>
      <c r="W336" s="241">
        <f>IFERROR(VALUE(VLOOKUP(V336, 'Config Option - UW'!$B$5:$F$34, 5, FALSE)), 0)</f>
        <v>3.0659999999999998</v>
      </c>
      <c r="X336" s="233" t="s">
        <v>201</v>
      </c>
      <c r="Y336" s="241">
        <f>IFERROR(VALUE(VLOOKUP(X336, 'Config Option - UW'!$B$5:$F$34, 5, FALSE)), 0)</f>
        <v>2.2680000000000002</v>
      </c>
      <c r="Z336" s="236"/>
      <c r="AA336" s="242">
        <f>IFERROR(VALUE(VLOOKUP(Z336, 'Config Option - UW'!$B$5:$F$34, 5, FALSE)), 0)</f>
        <v>0</v>
      </c>
      <c r="AB336" s="233"/>
      <c r="AC336" s="242">
        <f>IFERROR(VALUE(VLOOKUP(AB336, 'Config Option - UW'!$B$5:$F$34, 5, FALSE)), 0)</f>
        <v>0</v>
      </c>
      <c r="AD336" s="191"/>
      <c r="AE336"/>
    </row>
    <row r="337" spans="1:31" ht="17">
      <c r="A337" s="140"/>
      <c r="B337" s="244">
        <v>321</v>
      </c>
      <c r="C337" s="141" t="s">
        <v>1310</v>
      </c>
      <c r="D337" s="142" t="s">
        <v>905</v>
      </c>
      <c r="E337" s="143" t="s">
        <v>1311</v>
      </c>
      <c r="F337" s="144" t="s">
        <v>137</v>
      </c>
      <c r="G337" s="147" t="s">
        <v>81</v>
      </c>
      <c r="H337" s="145" t="s">
        <v>83</v>
      </c>
      <c r="I337" s="144" t="s">
        <v>138</v>
      </c>
      <c r="J337" s="142" t="s">
        <v>151</v>
      </c>
      <c r="K337" s="141" t="s">
        <v>1312</v>
      </c>
      <c r="L337" s="189"/>
      <c r="M337" s="189"/>
      <c r="N337" s="189"/>
      <c r="O337" s="149" t="s">
        <v>141</v>
      </c>
      <c r="P337" s="150" t="s">
        <v>157</v>
      </c>
      <c r="Q337" s="151"/>
      <c r="R337" s="247" t="s">
        <v>25</v>
      </c>
      <c r="S337" s="126">
        <f>IF(R337="", "", IFERROR(VLOOKUP(R337, 'Config Option - UW'!$A$38:$B$42, 2, FALSE), "") + W337 + Y337 + AA337)</f>
        <v>70</v>
      </c>
      <c r="T337" s="128">
        <f>IFERROR(VLOOKUP(R337, 'Config Option - UW'!$A$38:$D$42, 3, FALSE), "")</f>
        <v>1.8749999999999999E-2</v>
      </c>
      <c r="U337" s="124">
        <f>IFERROR(VLOOKUP(R337, 'Config Option - UW'!$A$38:$D$42, 4, FALSE), "")</f>
        <v>0</v>
      </c>
      <c r="V337" s="233"/>
      <c r="W337" s="241">
        <f>IFERROR(VALUE(VLOOKUP(V337, 'Config Option - UW'!$B$5:$F$34, 5, FALSE)), 0)</f>
        <v>0</v>
      </c>
      <c r="X337" s="233"/>
      <c r="Y337" s="241">
        <f>IFERROR(VALUE(VLOOKUP(X337, 'Config Option - UW'!$B$5:$F$34, 5, FALSE)), 0)</f>
        <v>0</v>
      </c>
      <c r="Z337" s="233"/>
      <c r="AA337" s="242">
        <f>IFERROR(VALUE(VLOOKUP(Z337, 'Config Option - UW'!$B$5:$F$34, 5, FALSE)), 0)</f>
        <v>0</v>
      </c>
      <c r="AB337" s="238"/>
      <c r="AC337" s="242">
        <f>IFERROR(VALUE(VLOOKUP(AB337, 'Config Option - UW'!$B$5:$F$34, 5, FALSE)), 0)</f>
        <v>0</v>
      </c>
      <c r="AD337" s="191"/>
      <c r="AE337"/>
    </row>
    <row r="338" spans="1:31" ht="16">
      <c r="A338" s="140"/>
      <c r="B338" s="244">
        <v>322</v>
      </c>
      <c r="C338" s="141" t="s">
        <v>772</v>
      </c>
      <c r="D338" s="142" t="s">
        <v>905</v>
      </c>
      <c r="E338" s="142" t="s">
        <v>1313</v>
      </c>
      <c r="F338" s="144" t="s">
        <v>137</v>
      </c>
      <c r="G338" s="147" t="s">
        <v>81</v>
      </c>
      <c r="H338" s="145" t="s">
        <v>83</v>
      </c>
      <c r="I338" s="144" t="s">
        <v>138</v>
      </c>
      <c r="J338" s="142" t="s">
        <v>184</v>
      </c>
      <c r="K338" s="141" t="s">
        <v>1314</v>
      </c>
      <c r="L338" s="147"/>
      <c r="M338" s="168"/>
      <c r="N338" s="191"/>
      <c r="O338" s="149" t="s">
        <v>141</v>
      </c>
      <c r="P338" s="150" t="s">
        <v>157</v>
      </c>
      <c r="Q338" s="151"/>
      <c r="R338" s="247" t="s">
        <v>49</v>
      </c>
      <c r="S338" s="126">
        <f>IF(R338="", "", IFERROR(VLOOKUP(R338, 'Config Option - UW'!$A$38:$B$42, 2, FALSE), "") + W338 + Y338 + AA338)</f>
        <v>44.334000000000003</v>
      </c>
      <c r="T338" s="128">
        <f>IFERROR(VLOOKUP(R338, 'Config Option - UW'!$A$38:$D$42, 3, FALSE), "")</f>
        <v>1.8749999999999999E-2</v>
      </c>
      <c r="U338" s="124">
        <f>IFERROR(VLOOKUP(R338, 'Config Option - UW'!$A$38:$D$42, 4, FALSE), "")</f>
        <v>4.7600000000000003E-2</v>
      </c>
      <c r="V338" s="233" t="s">
        <v>166</v>
      </c>
      <c r="W338" s="241">
        <f>IFERROR(VALUE(VLOOKUP(V338, 'Config Option - UW'!$B$5:$F$34, 5, FALSE)), 0)</f>
        <v>3.0659999999999998</v>
      </c>
      <c r="X338" s="233" t="s">
        <v>201</v>
      </c>
      <c r="Y338" s="241">
        <f>IFERROR(VALUE(VLOOKUP(X338, 'Config Option - UW'!$B$5:$F$34, 5, FALSE)), 0)</f>
        <v>2.2680000000000002</v>
      </c>
      <c r="Z338" s="236"/>
      <c r="AA338" s="242">
        <f>IFERROR(VALUE(VLOOKUP(Z338, 'Config Option - UW'!$B$5:$F$34, 5, FALSE)), 0)</f>
        <v>0</v>
      </c>
      <c r="AB338" s="233"/>
      <c r="AC338" s="242">
        <f>IFERROR(VALUE(VLOOKUP(AB338, 'Config Option - UW'!$B$5:$F$34, 5, FALSE)), 0)</f>
        <v>0</v>
      </c>
      <c r="AD338" s="191"/>
      <c r="AE338"/>
    </row>
    <row r="339" spans="1:31" ht="17">
      <c r="A339" s="140"/>
      <c r="B339" s="244">
        <v>323</v>
      </c>
      <c r="C339" s="141" t="s">
        <v>1315</v>
      </c>
      <c r="D339" s="142" t="s">
        <v>905</v>
      </c>
      <c r="E339" s="143" t="s">
        <v>1316</v>
      </c>
      <c r="F339" s="144" t="s">
        <v>137</v>
      </c>
      <c r="G339" s="147" t="s">
        <v>81</v>
      </c>
      <c r="H339" s="145" t="s">
        <v>83</v>
      </c>
      <c r="I339" s="144" t="s">
        <v>138</v>
      </c>
      <c r="J339" s="142" t="s">
        <v>184</v>
      </c>
      <c r="K339" s="141" t="s">
        <v>1317</v>
      </c>
      <c r="L339" s="147"/>
      <c r="M339" s="168"/>
      <c r="N339" s="191"/>
      <c r="O339" s="149" t="s">
        <v>141</v>
      </c>
      <c r="P339" s="150" t="s">
        <v>157</v>
      </c>
      <c r="Q339" s="151"/>
      <c r="R339" s="247" t="s">
        <v>49</v>
      </c>
      <c r="S339" s="126">
        <f>IF(R339="", "", IFERROR(VLOOKUP(R339, 'Config Option - UW'!$A$38:$B$42, 2, FALSE), "") + W339 + Y339 + AA339)</f>
        <v>44.334000000000003</v>
      </c>
      <c r="T339" s="128">
        <f>IFERROR(VLOOKUP(R339, 'Config Option - UW'!$A$38:$D$42, 3, FALSE), "")</f>
        <v>1.8749999999999999E-2</v>
      </c>
      <c r="U339" s="124">
        <f>IFERROR(VLOOKUP(R339, 'Config Option - UW'!$A$38:$D$42, 4, FALSE), "")</f>
        <v>4.7600000000000003E-2</v>
      </c>
      <c r="V339" s="233" t="s">
        <v>166</v>
      </c>
      <c r="W339" s="241">
        <f>IFERROR(VALUE(VLOOKUP(V339, 'Config Option - UW'!$B$5:$F$34, 5, FALSE)), 0)</f>
        <v>3.0659999999999998</v>
      </c>
      <c r="X339" s="233" t="s">
        <v>201</v>
      </c>
      <c r="Y339" s="241">
        <f>IFERROR(VALUE(VLOOKUP(X339, 'Config Option - UW'!$B$5:$F$34, 5, FALSE)), 0)</f>
        <v>2.2680000000000002</v>
      </c>
      <c r="Z339" s="236"/>
      <c r="AA339" s="242">
        <f>IFERROR(VALUE(VLOOKUP(Z339, 'Config Option - UW'!$B$5:$F$34, 5, FALSE)), 0)</f>
        <v>0</v>
      </c>
      <c r="AB339" s="233"/>
      <c r="AC339" s="242">
        <f>IFERROR(VALUE(VLOOKUP(AB339, 'Config Option - UW'!$B$5:$F$34, 5, FALSE)), 0)</f>
        <v>0</v>
      </c>
      <c r="AD339" s="191"/>
      <c r="AE339"/>
    </row>
    <row r="340" spans="1:31" ht="17">
      <c r="A340" s="140"/>
      <c r="B340" s="244">
        <v>324</v>
      </c>
      <c r="C340" s="141"/>
      <c r="D340" s="142" t="s">
        <v>905</v>
      </c>
      <c r="E340" s="209" t="s">
        <v>1318</v>
      </c>
      <c r="F340" s="161" t="s">
        <v>137</v>
      </c>
      <c r="G340" s="159" t="s">
        <v>81</v>
      </c>
      <c r="H340" s="253" t="s">
        <v>83</v>
      </c>
      <c r="I340" s="161" t="s">
        <v>138</v>
      </c>
      <c r="J340" s="197" t="s">
        <v>146</v>
      </c>
      <c r="K340" s="199" t="s">
        <v>1319</v>
      </c>
      <c r="L340" s="159"/>
      <c r="M340" s="180"/>
      <c r="N340" s="191"/>
      <c r="O340" s="166" t="s">
        <v>1320</v>
      </c>
      <c r="P340" s="150" t="s">
        <v>157</v>
      </c>
      <c r="Q340" s="151"/>
      <c r="R340" s="247" t="s">
        <v>21</v>
      </c>
      <c r="S340" s="126">
        <f>IF(R340="", "", IFERROR(VLOOKUP(R340, 'Config Option - UW'!$A$38:$B$42, 2, FALSE), "") + W340 + Y340 + AA340)</f>
        <v>32</v>
      </c>
      <c r="T340" s="128">
        <f>IFERROR(VLOOKUP(R340, 'Config Option - UW'!$A$38:$D$42, 3, FALSE), "")</f>
        <v>1.8749999999999999E-2</v>
      </c>
      <c r="U340" s="124">
        <f>IFERROR(VLOOKUP(R340, 'Config Option - UW'!$A$38:$D$42, 4, FALSE), "")</f>
        <v>0</v>
      </c>
      <c r="V340" s="233"/>
      <c r="W340" s="241">
        <f>IFERROR(VALUE(VLOOKUP(V340, 'Config Option - UW'!$B$5:$F$34, 5, FALSE)), 0)</f>
        <v>0</v>
      </c>
      <c r="X340" s="236"/>
      <c r="Y340" s="241">
        <f>IFERROR(VALUE(VLOOKUP(X340, 'Config Option - UW'!$B$5:$F$34, 5, FALSE)), 0)</f>
        <v>0</v>
      </c>
      <c r="Z340" s="233"/>
      <c r="AA340" s="242">
        <f>IFERROR(VALUE(VLOOKUP(Z340, 'Config Option - UW'!$B$5:$F$34, 5, FALSE)), 0)</f>
        <v>0</v>
      </c>
      <c r="AB340" s="233"/>
      <c r="AC340" s="242">
        <f>IFERROR(VALUE(VLOOKUP(AB340, 'Config Option - UW'!$B$5:$F$34, 5, FALSE)), 0)</f>
        <v>0</v>
      </c>
      <c r="AD340" s="191" t="s">
        <v>1321</v>
      </c>
      <c r="AE340"/>
    </row>
    <row r="341" spans="1:31" ht="17">
      <c r="A341" s="140"/>
      <c r="B341" s="244">
        <v>325</v>
      </c>
      <c r="C341" s="141" t="s">
        <v>1322</v>
      </c>
      <c r="D341" s="142" t="s">
        <v>905</v>
      </c>
      <c r="E341" s="143" t="s">
        <v>1323</v>
      </c>
      <c r="F341" s="144" t="s">
        <v>137</v>
      </c>
      <c r="G341" s="147" t="s">
        <v>81</v>
      </c>
      <c r="H341" s="145" t="s">
        <v>83</v>
      </c>
      <c r="I341" s="144" t="s">
        <v>138</v>
      </c>
      <c r="J341" s="142" t="s">
        <v>151</v>
      </c>
      <c r="K341" s="141" t="s">
        <v>1324</v>
      </c>
      <c r="L341" s="147"/>
      <c r="M341" s="168"/>
      <c r="N341" s="191"/>
      <c r="O341" s="149" t="s">
        <v>141</v>
      </c>
      <c r="P341" s="150" t="s">
        <v>157</v>
      </c>
      <c r="Q341" s="151"/>
      <c r="R341" s="247" t="s">
        <v>25</v>
      </c>
      <c r="S341" s="126">
        <f>IF(R341="", "", IFERROR(VLOOKUP(R341, 'Config Option - UW'!$A$38:$B$42, 2, FALSE), "") + W341 + Y341 + AA341)</f>
        <v>70</v>
      </c>
      <c r="T341" s="128">
        <f>IFERROR(VLOOKUP(R341, 'Config Option - UW'!$A$38:$D$42, 3, FALSE), "")</f>
        <v>1.8749999999999999E-2</v>
      </c>
      <c r="U341" s="124">
        <f>IFERROR(VLOOKUP(R341, 'Config Option - UW'!$A$38:$D$42, 4, FALSE), "")</f>
        <v>0</v>
      </c>
      <c r="V341" s="233"/>
      <c r="W341" s="241">
        <f>IFERROR(VALUE(VLOOKUP(V341, 'Config Option - UW'!$B$5:$F$34, 5, FALSE)), 0)</f>
        <v>0</v>
      </c>
      <c r="X341" s="233"/>
      <c r="Y341" s="241">
        <f>IFERROR(VALUE(VLOOKUP(X341, 'Config Option - UW'!$B$5:$F$34, 5, FALSE)), 0)</f>
        <v>0</v>
      </c>
      <c r="Z341" s="233"/>
      <c r="AA341" s="242">
        <f>IFERROR(VALUE(VLOOKUP(Z341, 'Config Option - UW'!$B$5:$F$34, 5, FALSE)), 0)</f>
        <v>0</v>
      </c>
      <c r="AB341" s="238"/>
      <c r="AC341" s="242">
        <f>IFERROR(VALUE(VLOOKUP(AB341, 'Config Option - UW'!$B$5:$F$34, 5, FALSE)), 0)</f>
        <v>0</v>
      </c>
      <c r="AD341" s="191"/>
      <c r="AE341"/>
    </row>
    <row r="342" spans="1:31" ht="16">
      <c r="A342" s="140"/>
      <c r="B342" s="244">
        <v>326</v>
      </c>
      <c r="C342" s="141" t="s">
        <v>1325</v>
      </c>
      <c r="D342" s="142" t="s">
        <v>905</v>
      </c>
      <c r="E342" s="142" t="s">
        <v>1326</v>
      </c>
      <c r="F342" s="144" t="s">
        <v>137</v>
      </c>
      <c r="G342" s="147" t="s">
        <v>81</v>
      </c>
      <c r="H342" s="145" t="s">
        <v>83</v>
      </c>
      <c r="I342" s="144" t="s">
        <v>138</v>
      </c>
      <c r="J342" s="142" t="s">
        <v>151</v>
      </c>
      <c r="K342" s="141" t="s">
        <v>1327</v>
      </c>
      <c r="L342" s="189"/>
      <c r="M342" s="189"/>
      <c r="N342" s="189"/>
      <c r="O342" s="149" t="s">
        <v>141</v>
      </c>
      <c r="P342" s="150" t="s">
        <v>157</v>
      </c>
      <c r="Q342" s="151"/>
      <c r="R342" s="247" t="s">
        <v>25</v>
      </c>
      <c r="S342" s="126">
        <f>IF(R342="", "", IFERROR(VLOOKUP(R342, 'Config Option - UW'!$A$38:$B$42, 2, FALSE), "") + W342 + Y342 + AA342)</f>
        <v>70</v>
      </c>
      <c r="T342" s="128">
        <f>IFERROR(VLOOKUP(R342, 'Config Option - UW'!$A$38:$D$42, 3, FALSE), "")</f>
        <v>1.8749999999999999E-2</v>
      </c>
      <c r="U342" s="124">
        <f>IFERROR(VLOOKUP(R342, 'Config Option - UW'!$A$38:$D$42, 4, FALSE), "")</f>
        <v>0</v>
      </c>
      <c r="V342" s="233"/>
      <c r="W342" s="241">
        <f>IFERROR(VALUE(VLOOKUP(V342, 'Config Option - UW'!$B$5:$F$34, 5, FALSE)), 0)</f>
        <v>0</v>
      </c>
      <c r="X342" s="233"/>
      <c r="Y342" s="241">
        <f>IFERROR(VALUE(VLOOKUP(X342, 'Config Option - UW'!$B$5:$F$34, 5, FALSE)), 0)</f>
        <v>0</v>
      </c>
      <c r="Z342" s="233"/>
      <c r="AA342" s="242">
        <f>IFERROR(VALUE(VLOOKUP(Z342, 'Config Option - UW'!$B$5:$F$34, 5, FALSE)), 0)</f>
        <v>0</v>
      </c>
      <c r="AB342" s="238"/>
      <c r="AC342" s="242">
        <f>IFERROR(VALUE(VLOOKUP(AB342, 'Config Option - UW'!$B$5:$F$34, 5, FALSE)), 0)</f>
        <v>0</v>
      </c>
      <c r="AD342" s="191"/>
      <c r="AE342"/>
    </row>
    <row r="343" spans="1:31" ht="16">
      <c r="A343" s="140"/>
      <c r="B343" s="244">
        <v>327</v>
      </c>
      <c r="C343" s="141" t="s">
        <v>1328</v>
      </c>
      <c r="D343" s="142" t="s">
        <v>905</v>
      </c>
      <c r="E343" s="207" t="s">
        <v>1329</v>
      </c>
      <c r="F343" s="144" t="s">
        <v>137</v>
      </c>
      <c r="G343" s="147" t="s">
        <v>81</v>
      </c>
      <c r="H343" s="145" t="s">
        <v>83</v>
      </c>
      <c r="I343" s="144" t="s">
        <v>138</v>
      </c>
      <c r="J343" s="142" t="s">
        <v>151</v>
      </c>
      <c r="K343" s="141" t="s">
        <v>1330</v>
      </c>
      <c r="L343" s="189"/>
      <c r="M343" s="189"/>
      <c r="N343" s="189"/>
      <c r="O343" s="149" t="s">
        <v>141</v>
      </c>
      <c r="P343" s="150" t="s">
        <v>157</v>
      </c>
      <c r="Q343" s="151"/>
      <c r="R343" s="247" t="s">
        <v>25</v>
      </c>
      <c r="S343" s="126">
        <f>IF(R343="", "", IFERROR(VLOOKUP(R343, 'Config Option - UW'!$A$38:$B$42, 2, FALSE), "") + W343 + Y343 + AA343)</f>
        <v>70</v>
      </c>
      <c r="T343" s="128">
        <f>IFERROR(VLOOKUP(R343, 'Config Option - UW'!$A$38:$D$42, 3, FALSE), "")</f>
        <v>1.8749999999999999E-2</v>
      </c>
      <c r="U343" s="124">
        <f>IFERROR(VLOOKUP(R343, 'Config Option - UW'!$A$38:$D$42, 4, FALSE), "")</f>
        <v>0</v>
      </c>
      <c r="V343" s="233"/>
      <c r="W343" s="241">
        <f>IFERROR(VALUE(VLOOKUP(V343, 'Config Option - UW'!$B$5:$F$34, 5, FALSE)), 0)</f>
        <v>0</v>
      </c>
      <c r="X343" s="233"/>
      <c r="Y343" s="241">
        <f>IFERROR(VALUE(VLOOKUP(X343, 'Config Option - UW'!$B$5:$F$34, 5, FALSE)), 0)</f>
        <v>0</v>
      </c>
      <c r="Z343" s="233"/>
      <c r="AA343" s="242">
        <f>IFERROR(VALUE(VLOOKUP(Z343, 'Config Option - UW'!$B$5:$F$34, 5, FALSE)), 0)</f>
        <v>0</v>
      </c>
      <c r="AB343" s="238"/>
      <c r="AC343" s="242">
        <f>IFERROR(VALUE(VLOOKUP(AB343, 'Config Option - UW'!$B$5:$F$34, 5, FALSE)), 0)</f>
        <v>0</v>
      </c>
      <c r="AD343" s="191"/>
      <c r="AE343"/>
    </row>
    <row r="344" spans="1:31" ht="16">
      <c r="A344" s="140"/>
      <c r="B344" s="244">
        <v>328</v>
      </c>
      <c r="C344" s="141" t="s">
        <v>1331</v>
      </c>
      <c r="D344" s="142" t="s">
        <v>905</v>
      </c>
      <c r="E344" s="142" t="s">
        <v>1332</v>
      </c>
      <c r="F344" s="144" t="s">
        <v>137</v>
      </c>
      <c r="G344" s="147" t="s">
        <v>81</v>
      </c>
      <c r="H344" s="145" t="s">
        <v>83</v>
      </c>
      <c r="I344" s="144" t="s">
        <v>138</v>
      </c>
      <c r="J344" s="142" t="s">
        <v>146</v>
      </c>
      <c r="K344" s="141" t="s">
        <v>1333</v>
      </c>
      <c r="L344" s="147"/>
      <c r="M344" s="168"/>
      <c r="N344" s="167"/>
      <c r="O344" s="149" t="s">
        <v>141</v>
      </c>
      <c r="P344" s="150" t="s">
        <v>157</v>
      </c>
      <c r="Q344" s="151"/>
      <c r="R344" s="247" t="s">
        <v>21</v>
      </c>
      <c r="S344" s="126">
        <f>IF(R344="", "", IFERROR(VLOOKUP(R344, 'Config Option - UW'!$A$38:$B$42, 2, FALSE), "") + W344 + Y344 + AA344)</f>
        <v>34.4255</v>
      </c>
      <c r="T344" s="128">
        <f>IFERROR(VLOOKUP(R344, 'Config Option - UW'!$A$38:$D$42, 3, FALSE), "")</f>
        <v>1.8749999999999999E-2</v>
      </c>
      <c r="U344" s="124">
        <f>IFERROR(VLOOKUP(R344, 'Config Option - UW'!$A$38:$D$42, 4, FALSE), "")</f>
        <v>0</v>
      </c>
      <c r="V344" s="233" t="s">
        <v>153</v>
      </c>
      <c r="W344" s="241">
        <f>IFERROR(VALUE(VLOOKUP(V344, 'Config Option - UW'!$B$5:$F$34, 5, FALSE)), 0)</f>
        <v>2.4255</v>
      </c>
      <c r="X344" s="236"/>
      <c r="Y344" s="241">
        <f>IFERROR(VALUE(VLOOKUP(X344, 'Config Option - UW'!$B$5:$F$34, 5, FALSE)), 0)</f>
        <v>0</v>
      </c>
      <c r="Z344" s="233"/>
      <c r="AA344" s="242">
        <f>IFERROR(VALUE(VLOOKUP(Z344, 'Config Option - UW'!$B$5:$F$34, 5, FALSE)), 0)</f>
        <v>0</v>
      </c>
      <c r="AB344" s="233"/>
      <c r="AC344" s="242">
        <f>IFERROR(VALUE(VLOOKUP(AB344, 'Config Option - UW'!$B$5:$F$34, 5, FALSE)), 0)</f>
        <v>0</v>
      </c>
      <c r="AD344" s="191"/>
      <c r="AE344"/>
    </row>
    <row r="345" spans="1:31" ht="16">
      <c r="A345" s="148"/>
      <c r="B345" s="244">
        <v>329</v>
      </c>
      <c r="C345" s="152" t="s">
        <v>134</v>
      </c>
      <c r="D345" s="142" t="s">
        <v>905</v>
      </c>
      <c r="E345" s="210" t="s">
        <v>1334</v>
      </c>
      <c r="F345" s="144" t="s">
        <v>137</v>
      </c>
      <c r="G345" s="147" t="s">
        <v>81</v>
      </c>
      <c r="H345" s="145" t="s">
        <v>83</v>
      </c>
      <c r="I345" s="144" t="s">
        <v>138</v>
      </c>
      <c r="J345" s="147" t="s">
        <v>682</v>
      </c>
      <c r="K345" s="141" t="s">
        <v>1335</v>
      </c>
      <c r="L345" s="155"/>
      <c r="M345" s="155"/>
      <c r="N345" s="211"/>
      <c r="O345" s="149" t="s">
        <v>141</v>
      </c>
      <c r="P345" s="150" t="s">
        <v>157</v>
      </c>
      <c r="Q345" s="151"/>
      <c r="R345" s="247" t="s">
        <v>21</v>
      </c>
      <c r="S345" s="126">
        <f>IF(R345="", "", IFERROR(VLOOKUP(R345, 'Config Option - UW'!$A$38:$B$42, 2, FALSE), "") + W345 + Y345 + AA345)</f>
        <v>34.4255</v>
      </c>
      <c r="T345" s="128">
        <f>IFERROR(VLOOKUP(R345, 'Config Option - UW'!$A$38:$D$42, 3, FALSE), "")</f>
        <v>1.8749999999999999E-2</v>
      </c>
      <c r="U345" s="124">
        <f>IFERROR(VLOOKUP(R345, 'Config Option - UW'!$A$38:$D$42, 4, FALSE), "")</f>
        <v>0</v>
      </c>
      <c r="V345" s="233" t="s">
        <v>153</v>
      </c>
      <c r="W345" s="241">
        <f>IFERROR(VALUE(VLOOKUP(V345, 'Config Option - UW'!$B$5:$F$34, 5, FALSE)), 0)</f>
        <v>2.4255</v>
      </c>
      <c r="X345" s="233"/>
      <c r="Y345" s="241">
        <f>IFERROR(VALUE(VLOOKUP(X345, 'Config Option - UW'!$B$5:$F$34, 5, FALSE)), 0)</f>
        <v>0</v>
      </c>
      <c r="Z345" s="233"/>
      <c r="AA345" s="242">
        <f>IFERROR(VALUE(VLOOKUP(Z345, 'Config Option - UW'!$B$5:$F$34, 5, FALSE)), 0)</f>
        <v>0</v>
      </c>
      <c r="AB345" s="238"/>
      <c r="AC345" s="242">
        <f>IFERROR(VALUE(VLOOKUP(AB345, 'Config Option - UW'!$B$5:$F$34, 5, FALSE)), 0)</f>
        <v>0</v>
      </c>
      <c r="AD345" s="191"/>
      <c r="AE345"/>
    </row>
    <row r="346" spans="1:31" ht="16">
      <c r="A346" s="142"/>
      <c r="B346" s="244">
        <v>330</v>
      </c>
      <c r="C346" s="141" t="s">
        <v>1336</v>
      </c>
      <c r="D346" s="142" t="s">
        <v>905</v>
      </c>
      <c r="E346" s="142" t="s">
        <v>1337</v>
      </c>
      <c r="F346" s="144" t="s">
        <v>137</v>
      </c>
      <c r="G346" s="147" t="s">
        <v>81</v>
      </c>
      <c r="H346" s="145" t="s">
        <v>83</v>
      </c>
      <c r="I346" s="144" t="s">
        <v>138</v>
      </c>
      <c r="J346" s="142" t="s">
        <v>146</v>
      </c>
      <c r="K346" s="141" t="s">
        <v>1338</v>
      </c>
      <c r="L346" s="147"/>
      <c r="M346" s="168"/>
      <c r="N346" s="167"/>
      <c r="O346" s="149" t="s">
        <v>141</v>
      </c>
      <c r="P346" s="150" t="s">
        <v>157</v>
      </c>
      <c r="Q346" s="151"/>
      <c r="R346" s="247" t="s">
        <v>21</v>
      </c>
      <c r="S346" s="126">
        <f>IF(R346="", "", IFERROR(VLOOKUP(R346, 'Config Option - UW'!$A$38:$B$42, 2, FALSE), "") + W346 + Y346 + AA346)</f>
        <v>34.4255</v>
      </c>
      <c r="T346" s="128">
        <f>IFERROR(VLOOKUP(R346, 'Config Option - UW'!$A$38:$D$42, 3, FALSE), "")</f>
        <v>1.8749999999999999E-2</v>
      </c>
      <c r="U346" s="124">
        <f>IFERROR(VLOOKUP(R346, 'Config Option - UW'!$A$38:$D$42, 4, FALSE), "")</f>
        <v>0</v>
      </c>
      <c r="V346" s="233" t="s">
        <v>153</v>
      </c>
      <c r="W346" s="241">
        <f>IFERROR(VALUE(VLOOKUP(V346, 'Config Option - UW'!$B$5:$F$34, 5, FALSE)), 0)</f>
        <v>2.4255</v>
      </c>
      <c r="X346" s="236"/>
      <c r="Y346" s="241">
        <f>IFERROR(VALUE(VLOOKUP(X346, 'Config Option - UW'!$B$5:$F$34, 5, FALSE)), 0)</f>
        <v>0</v>
      </c>
      <c r="Z346" s="233"/>
      <c r="AA346" s="242">
        <f>IFERROR(VALUE(VLOOKUP(Z346, 'Config Option - UW'!$B$5:$F$34, 5, FALSE)), 0)</f>
        <v>0</v>
      </c>
      <c r="AB346" s="233"/>
      <c r="AC346" s="242">
        <f>IFERROR(VALUE(VLOOKUP(AB346, 'Config Option - UW'!$B$5:$F$34, 5, FALSE)), 0)</f>
        <v>0</v>
      </c>
      <c r="AD346" s="191"/>
      <c r="AE346"/>
    </row>
    <row r="347" spans="1:31" ht="16">
      <c r="A347" s="142"/>
      <c r="B347" s="244">
        <v>331</v>
      </c>
      <c r="C347" s="141"/>
      <c r="D347" s="197" t="s">
        <v>905</v>
      </c>
      <c r="E347" s="197" t="s">
        <v>1339</v>
      </c>
      <c r="F347" s="161" t="s">
        <v>137</v>
      </c>
      <c r="G347" s="159" t="s">
        <v>81</v>
      </c>
      <c r="H347" s="253" t="s">
        <v>83</v>
      </c>
      <c r="I347" s="161" t="s">
        <v>138</v>
      </c>
      <c r="J347" s="197" t="s">
        <v>1340</v>
      </c>
      <c r="K347" s="199" t="s">
        <v>1341</v>
      </c>
      <c r="L347" s="212"/>
      <c r="M347" s="212"/>
      <c r="N347" s="212"/>
      <c r="O347" s="166" t="s">
        <v>1320</v>
      </c>
      <c r="P347" s="165" t="s">
        <v>157</v>
      </c>
      <c r="Q347" s="151"/>
      <c r="R347" s="247" t="s">
        <v>25</v>
      </c>
      <c r="S347" s="126">
        <f>IF(R347="", "", IFERROR(VLOOKUP(R347, 'Config Option - UW'!$A$38:$B$42, 2, FALSE), "") + W347 + Y347 + AA347)</f>
        <v>70</v>
      </c>
      <c r="T347" s="128">
        <f>IFERROR(VLOOKUP(R347, 'Config Option - UW'!$A$38:$D$42, 3, FALSE), "")</f>
        <v>1.8749999999999999E-2</v>
      </c>
      <c r="U347" s="124">
        <f>IFERROR(VLOOKUP(R347, 'Config Option - UW'!$A$38:$D$42, 4, FALSE), "")</f>
        <v>0</v>
      </c>
      <c r="V347" s="233"/>
      <c r="W347" s="241">
        <f>IFERROR(VALUE(VLOOKUP(V347, 'Config Option - UW'!$B$5:$F$34, 5, FALSE)), 0)</f>
        <v>0</v>
      </c>
      <c r="X347" s="233"/>
      <c r="Y347" s="241">
        <f>IFERROR(VALUE(VLOOKUP(X347, 'Config Option - UW'!$B$5:$F$34, 5, FALSE)), 0)</f>
        <v>0</v>
      </c>
      <c r="Z347" s="233"/>
      <c r="AA347" s="242">
        <f>IFERROR(VALUE(VLOOKUP(Z347, 'Config Option - UW'!$B$5:$F$34, 5, FALSE)), 0)</f>
        <v>0</v>
      </c>
      <c r="AB347" s="238"/>
      <c r="AC347" s="242">
        <f>IFERROR(VALUE(VLOOKUP(AB347, 'Config Option - UW'!$B$5:$F$34, 5, FALSE)), 0)</f>
        <v>0</v>
      </c>
      <c r="AD347" s="191" t="s">
        <v>1321</v>
      </c>
      <c r="AE347"/>
    </row>
    <row r="348" spans="1:31" ht="17">
      <c r="A348" s="140"/>
      <c r="B348" s="244">
        <v>332</v>
      </c>
      <c r="C348" s="141" t="s">
        <v>1342</v>
      </c>
      <c r="D348" s="142" t="s">
        <v>1343</v>
      </c>
      <c r="E348" s="143" t="s">
        <v>1344</v>
      </c>
      <c r="F348" s="144" t="s">
        <v>137</v>
      </c>
      <c r="G348" s="147" t="s">
        <v>81</v>
      </c>
      <c r="H348" s="145" t="s">
        <v>83</v>
      </c>
      <c r="I348" s="144" t="s">
        <v>138</v>
      </c>
      <c r="J348" s="142" t="s">
        <v>146</v>
      </c>
      <c r="K348" s="141" t="s">
        <v>1345</v>
      </c>
      <c r="L348" s="147"/>
      <c r="M348" s="168"/>
      <c r="N348" s="191"/>
      <c r="O348" s="149" t="s">
        <v>141</v>
      </c>
      <c r="P348" s="150" t="s">
        <v>157</v>
      </c>
      <c r="Q348" s="151"/>
      <c r="R348" s="247" t="s">
        <v>21</v>
      </c>
      <c r="S348" s="126">
        <f>IF(R348="", "", IFERROR(VLOOKUP(R348, 'Config Option - UW'!$A$38:$B$42, 2, FALSE), "") + W348 + Y348 + AA348)</f>
        <v>34.4255</v>
      </c>
      <c r="T348" s="128">
        <f>IFERROR(VLOOKUP(R348, 'Config Option - UW'!$A$38:$D$42, 3, FALSE), "")</f>
        <v>1.8749999999999999E-2</v>
      </c>
      <c r="U348" s="124">
        <f>IFERROR(VLOOKUP(R348, 'Config Option - UW'!$A$38:$D$42, 4, FALSE), "")</f>
        <v>0</v>
      </c>
      <c r="V348" s="233" t="s">
        <v>153</v>
      </c>
      <c r="W348" s="241">
        <f>IFERROR(VALUE(VLOOKUP(V348, 'Config Option - UW'!$B$5:$F$34, 5, FALSE)), 0)</f>
        <v>2.4255</v>
      </c>
      <c r="X348" s="236"/>
      <c r="Y348" s="241">
        <f>IFERROR(VALUE(VLOOKUP(X348, 'Config Option - UW'!$B$5:$F$34, 5, FALSE)), 0)</f>
        <v>0</v>
      </c>
      <c r="Z348" s="233"/>
      <c r="AA348" s="242">
        <f>IFERROR(VALUE(VLOOKUP(Z348, 'Config Option - UW'!$B$5:$F$34, 5, FALSE)), 0)</f>
        <v>0</v>
      </c>
      <c r="AB348" s="233"/>
      <c r="AC348" s="242">
        <f>IFERROR(VALUE(VLOOKUP(AB348, 'Config Option - UW'!$B$5:$F$34, 5, FALSE)), 0)</f>
        <v>0</v>
      </c>
      <c r="AD348" s="191"/>
      <c r="AE348"/>
    </row>
    <row r="349" spans="1:31" ht="16">
      <c r="A349" s="140"/>
      <c r="B349" s="244">
        <v>333</v>
      </c>
      <c r="C349" s="141" t="s">
        <v>1346</v>
      </c>
      <c r="D349" s="142" t="s">
        <v>1347</v>
      </c>
      <c r="E349" s="142" t="s">
        <v>1348</v>
      </c>
      <c r="F349" s="144" t="s">
        <v>137</v>
      </c>
      <c r="G349" s="147" t="s">
        <v>81</v>
      </c>
      <c r="H349" s="145" t="s">
        <v>83</v>
      </c>
      <c r="I349" s="144" t="s">
        <v>138</v>
      </c>
      <c r="J349" s="142" t="s">
        <v>184</v>
      </c>
      <c r="K349" s="141" t="s">
        <v>1349</v>
      </c>
      <c r="L349" s="147"/>
      <c r="M349" s="168"/>
      <c r="N349" s="167"/>
      <c r="O349" s="149" t="s">
        <v>141</v>
      </c>
      <c r="P349" s="150" t="s">
        <v>157</v>
      </c>
      <c r="Q349" s="151"/>
      <c r="R349" s="247" t="s">
        <v>49</v>
      </c>
      <c r="S349" s="126">
        <f>IF(R349="", "", IFERROR(VLOOKUP(R349, 'Config Option - UW'!$A$38:$B$42, 2, FALSE), "") + W349 + Y349 + AA349)</f>
        <v>44.334000000000003</v>
      </c>
      <c r="T349" s="128">
        <f>IFERROR(VLOOKUP(R349, 'Config Option - UW'!$A$38:$D$42, 3, FALSE), "")</f>
        <v>1.8749999999999999E-2</v>
      </c>
      <c r="U349" s="124">
        <f>IFERROR(VLOOKUP(R349, 'Config Option - UW'!$A$38:$D$42, 4, FALSE), "")</f>
        <v>4.7600000000000003E-2</v>
      </c>
      <c r="V349" s="233" t="s">
        <v>166</v>
      </c>
      <c r="W349" s="241">
        <f>IFERROR(VALUE(VLOOKUP(V349, 'Config Option - UW'!$B$5:$F$34, 5, FALSE)), 0)</f>
        <v>3.0659999999999998</v>
      </c>
      <c r="X349" s="233" t="s">
        <v>201</v>
      </c>
      <c r="Y349" s="241">
        <f>IFERROR(VALUE(VLOOKUP(X349, 'Config Option - UW'!$B$5:$F$34, 5, FALSE)), 0)</f>
        <v>2.2680000000000002</v>
      </c>
      <c r="Z349" s="236"/>
      <c r="AA349" s="242">
        <f>IFERROR(VALUE(VLOOKUP(Z349, 'Config Option - UW'!$B$5:$F$34, 5, FALSE)), 0)</f>
        <v>0</v>
      </c>
      <c r="AB349" s="233"/>
      <c r="AC349" s="242">
        <f>IFERROR(VALUE(VLOOKUP(AB349, 'Config Option - UW'!$B$5:$F$34, 5, FALSE)), 0)</f>
        <v>0</v>
      </c>
      <c r="AD349" s="191"/>
      <c r="AE349"/>
    </row>
    <row r="350" spans="1:31" ht="16">
      <c r="A350" s="140"/>
      <c r="B350" s="244">
        <v>334</v>
      </c>
      <c r="C350" s="141" t="s">
        <v>997</v>
      </c>
      <c r="D350" s="142" t="s">
        <v>1350</v>
      </c>
      <c r="E350" s="142" t="s">
        <v>1351</v>
      </c>
      <c r="F350" s="144" t="s">
        <v>137</v>
      </c>
      <c r="G350" s="147" t="s">
        <v>81</v>
      </c>
      <c r="H350" s="145" t="s">
        <v>83</v>
      </c>
      <c r="I350" s="144" t="s">
        <v>138</v>
      </c>
      <c r="J350" s="142" t="s">
        <v>195</v>
      </c>
      <c r="K350" s="141" t="s">
        <v>1352</v>
      </c>
      <c r="L350" s="189"/>
      <c r="M350" s="189"/>
      <c r="N350" s="189"/>
      <c r="O350" s="149" t="s">
        <v>141</v>
      </c>
      <c r="P350" s="150" t="s">
        <v>157</v>
      </c>
      <c r="Q350" s="151"/>
      <c r="R350" s="247" t="s">
        <v>64</v>
      </c>
      <c r="S350" s="126">
        <f>IF(R350="", "", IFERROR(VLOOKUP(R350, 'Config Option - UW'!$A$38:$B$42, 2, FALSE), "") + W350 + Y350 + AA350)</f>
        <v>89.65100000000001</v>
      </c>
      <c r="T350" s="128">
        <f>IFERROR(VLOOKUP(R350, 'Config Option - UW'!$A$38:$D$42, 3, FALSE), "")</f>
        <v>1.8749999999999999E-2</v>
      </c>
      <c r="U350" s="124">
        <f>IFERROR(VLOOKUP(R350, 'Config Option - UW'!$A$38:$D$42, 4, FALSE), "")</f>
        <v>4.7600000000000003E-2</v>
      </c>
      <c r="V350" s="233" t="s">
        <v>197</v>
      </c>
      <c r="W350" s="241">
        <f>IFERROR(VALUE(VLOOKUP(V350, 'Config Option - UW'!$B$5:$F$34, 5, FALSE)), 0)</f>
        <v>10.311</v>
      </c>
      <c r="X350" s="233" t="s">
        <v>235</v>
      </c>
      <c r="Y350" s="241">
        <f>IFERROR(VALUE(VLOOKUP(X350, 'Config Option - UW'!$B$5:$F$34, 5, FALSE)), 0)</f>
        <v>4.34</v>
      </c>
      <c r="Z350" s="233"/>
      <c r="AA350" s="242">
        <f>IFERROR(VALUE(VLOOKUP(Z350, 'Config Option - UW'!$B$5:$F$34, 5, FALSE)), 0)</f>
        <v>0</v>
      </c>
      <c r="AB350" s="236"/>
      <c r="AC350" s="242">
        <f>IFERROR(VALUE(VLOOKUP(AB350, 'Config Option - UW'!$B$5:$F$34, 5, FALSE)), 0)</f>
        <v>0</v>
      </c>
      <c r="AD350" s="191"/>
      <c r="AE350"/>
    </row>
    <row r="351" spans="1:31" ht="16">
      <c r="A351" s="140"/>
      <c r="B351" s="244">
        <v>335</v>
      </c>
      <c r="C351" s="141" t="s">
        <v>997</v>
      </c>
      <c r="D351" s="142" t="s">
        <v>1350</v>
      </c>
      <c r="E351" s="142" t="s">
        <v>1353</v>
      </c>
      <c r="F351" s="144" t="s">
        <v>137</v>
      </c>
      <c r="G351" s="147" t="s">
        <v>81</v>
      </c>
      <c r="H351" s="145" t="s">
        <v>83</v>
      </c>
      <c r="I351" s="144" t="s">
        <v>138</v>
      </c>
      <c r="J351" s="142" t="s">
        <v>151</v>
      </c>
      <c r="K351" s="141" t="s">
        <v>1354</v>
      </c>
      <c r="L351" s="189"/>
      <c r="M351" s="189"/>
      <c r="N351" s="189"/>
      <c r="O351" s="149" t="s">
        <v>141</v>
      </c>
      <c r="P351" s="150" t="s">
        <v>157</v>
      </c>
      <c r="Q351" s="151"/>
      <c r="R351" s="247" t="s">
        <v>25</v>
      </c>
      <c r="S351" s="126">
        <f>IF(R351="", "", IFERROR(VLOOKUP(R351, 'Config Option - UW'!$A$38:$B$42, 2, FALSE), "") + W351 + Y351 + AA351)</f>
        <v>70</v>
      </c>
      <c r="T351" s="128">
        <f>IFERROR(VLOOKUP(R351, 'Config Option - UW'!$A$38:$D$42, 3, FALSE), "")</f>
        <v>1.8749999999999999E-2</v>
      </c>
      <c r="U351" s="124">
        <f>IFERROR(VLOOKUP(R351, 'Config Option - UW'!$A$38:$D$42, 4, FALSE), "")</f>
        <v>0</v>
      </c>
      <c r="V351" s="233"/>
      <c r="W351" s="241">
        <f>IFERROR(VALUE(VLOOKUP(V351, 'Config Option - UW'!$B$5:$F$34, 5, FALSE)), 0)</f>
        <v>0</v>
      </c>
      <c r="X351" s="233"/>
      <c r="Y351" s="241">
        <f>IFERROR(VALUE(VLOOKUP(X351, 'Config Option - UW'!$B$5:$F$34, 5, FALSE)), 0)</f>
        <v>0</v>
      </c>
      <c r="Z351" s="233"/>
      <c r="AA351" s="242">
        <f>IFERROR(VALUE(VLOOKUP(Z351, 'Config Option - UW'!$B$5:$F$34, 5, FALSE)), 0)</f>
        <v>0</v>
      </c>
      <c r="AB351" s="238"/>
      <c r="AC351" s="242">
        <f>IFERROR(VALUE(VLOOKUP(AB351, 'Config Option - UW'!$B$5:$F$34, 5, FALSE)), 0)</f>
        <v>0</v>
      </c>
      <c r="AD351" s="191"/>
      <c r="AE351"/>
    </row>
    <row r="352" spans="1:31" ht="17">
      <c r="A352" s="142"/>
      <c r="B352" s="244">
        <v>336</v>
      </c>
      <c r="C352" s="141" t="s">
        <v>1134</v>
      </c>
      <c r="D352" s="142" t="s">
        <v>1355</v>
      </c>
      <c r="E352" s="143" t="s">
        <v>1356</v>
      </c>
      <c r="F352" s="144" t="s">
        <v>137</v>
      </c>
      <c r="G352" s="147" t="s">
        <v>81</v>
      </c>
      <c r="H352" s="145" t="s">
        <v>83</v>
      </c>
      <c r="I352" s="144" t="s">
        <v>138</v>
      </c>
      <c r="J352" s="142" t="s">
        <v>151</v>
      </c>
      <c r="K352" s="141" t="s">
        <v>1357</v>
      </c>
      <c r="L352" s="189"/>
      <c r="M352" s="189"/>
      <c r="N352" s="189"/>
      <c r="O352" s="149" t="s">
        <v>141</v>
      </c>
      <c r="P352" s="150" t="s">
        <v>157</v>
      </c>
      <c r="Q352" s="151"/>
      <c r="R352" s="247" t="s">
        <v>25</v>
      </c>
      <c r="S352" s="126">
        <f>IF(R352="", "", IFERROR(VLOOKUP(R352, 'Config Option - UW'!$A$38:$B$42, 2, FALSE), "") + W352 + Y352 + AA352)</f>
        <v>70</v>
      </c>
      <c r="T352" s="128">
        <f>IFERROR(VLOOKUP(R352, 'Config Option - UW'!$A$38:$D$42, 3, FALSE), "")</f>
        <v>1.8749999999999999E-2</v>
      </c>
      <c r="U352" s="124">
        <f>IFERROR(VLOOKUP(R352, 'Config Option - UW'!$A$38:$D$42, 4, FALSE), "")</f>
        <v>0</v>
      </c>
      <c r="V352" s="233"/>
      <c r="W352" s="241">
        <f>IFERROR(VALUE(VLOOKUP(V352, 'Config Option - UW'!$B$5:$F$34, 5, FALSE)), 0)</f>
        <v>0</v>
      </c>
      <c r="X352" s="233"/>
      <c r="Y352" s="241">
        <f>IFERROR(VALUE(VLOOKUP(X352, 'Config Option - UW'!$B$5:$F$34, 5, FALSE)), 0)</f>
        <v>0</v>
      </c>
      <c r="Z352" s="233"/>
      <c r="AA352" s="242">
        <f>IFERROR(VALUE(VLOOKUP(Z352, 'Config Option - UW'!$B$5:$F$34, 5, FALSE)), 0)</f>
        <v>0</v>
      </c>
      <c r="AB352" s="238"/>
      <c r="AC352" s="242">
        <f>IFERROR(VALUE(VLOOKUP(AB352, 'Config Option - UW'!$B$5:$F$34, 5, FALSE)), 0)</f>
        <v>0</v>
      </c>
      <c r="AD352" s="191"/>
      <c r="AE352"/>
    </row>
    <row r="353" spans="1:31" ht="16">
      <c r="A353" s="140"/>
      <c r="B353" s="244">
        <v>337</v>
      </c>
      <c r="C353" s="141" t="s">
        <v>1358</v>
      </c>
      <c r="D353" s="142" t="s">
        <v>1359</v>
      </c>
      <c r="E353" s="142" t="s">
        <v>1360</v>
      </c>
      <c r="F353" s="144" t="s">
        <v>1361</v>
      </c>
      <c r="G353" s="147" t="s">
        <v>81</v>
      </c>
      <c r="H353" s="145" t="s">
        <v>83</v>
      </c>
      <c r="I353" s="144" t="s">
        <v>1362</v>
      </c>
      <c r="J353" s="142" t="s">
        <v>139</v>
      </c>
      <c r="K353" s="141" t="s">
        <v>1363</v>
      </c>
      <c r="L353" s="189"/>
      <c r="M353" s="189"/>
      <c r="N353" s="189"/>
      <c r="O353" s="149" t="s">
        <v>141</v>
      </c>
      <c r="P353" s="150" t="s">
        <v>157</v>
      </c>
      <c r="Q353" s="151"/>
      <c r="R353" s="247" t="s">
        <v>53</v>
      </c>
      <c r="S353" s="126">
        <f>IF(R353="", "", IFERROR(VLOOKUP(R353, 'Config Option - UW'!$A$38:$B$42, 2, FALSE), "") + W353 + Y353 + AA353)</f>
        <v>65</v>
      </c>
      <c r="T353" s="128">
        <f>IFERROR(VLOOKUP(R353, 'Config Option - UW'!$A$38:$D$42, 3, FALSE), "")</f>
        <v>1.8749999999999999E-2</v>
      </c>
      <c r="U353" s="124">
        <f>IFERROR(VLOOKUP(R353, 'Config Option - UW'!$A$38:$D$42, 4, FALSE), "")</f>
        <v>4.7600000000000003E-2</v>
      </c>
      <c r="V353" s="233"/>
      <c r="W353" s="241">
        <f>IFERROR(VALUE(VLOOKUP(V353, 'Config Option - UW'!$B$5:$F$34, 5, FALSE)), 0)</f>
        <v>0</v>
      </c>
      <c r="X353" s="233"/>
      <c r="Y353" s="241">
        <f>IFERROR(VALUE(VLOOKUP(X353, 'Config Option - UW'!$B$5:$F$34, 5, FALSE)), 0)</f>
        <v>0</v>
      </c>
      <c r="Z353" s="233"/>
      <c r="AA353" s="242">
        <f>IFERROR(VALUE(VLOOKUP(Z353, 'Config Option - UW'!$B$5:$F$34, 5, FALSE)), 0)</f>
        <v>0</v>
      </c>
      <c r="AB353" s="238"/>
      <c r="AC353" s="242">
        <f>IFERROR(VALUE(VLOOKUP(AB353, 'Config Option - UW'!$B$5:$F$34, 5, FALSE)), 0)</f>
        <v>0</v>
      </c>
      <c r="AD353" s="191"/>
      <c r="AE353"/>
    </row>
    <row r="354" spans="1:31" ht="16">
      <c r="A354" s="140"/>
      <c r="B354" s="244">
        <v>338</v>
      </c>
      <c r="C354" s="141" t="s">
        <v>1325</v>
      </c>
      <c r="D354" s="142" t="s">
        <v>1359</v>
      </c>
      <c r="E354" s="142" t="s">
        <v>1364</v>
      </c>
      <c r="F354" s="144" t="s">
        <v>1361</v>
      </c>
      <c r="G354" s="147" t="s">
        <v>81</v>
      </c>
      <c r="H354" s="145" t="s">
        <v>83</v>
      </c>
      <c r="I354" s="144" t="s">
        <v>1362</v>
      </c>
      <c r="J354" s="142" t="s">
        <v>151</v>
      </c>
      <c r="K354" s="141" t="s">
        <v>1365</v>
      </c>
      <c r="L354" s="189"/>
      <c r="M354" s="189"/>
      <c r="N354" s="189"/>
      <c r="O354" s="149" t="s">
        <v>141</v>
      </c>
      <c r="P354" s="150" t="s">
        <v>157</v>
      </c>
      <c r="Q354" s="151"/>
      <c r="R354" s="247" t="s">
        <v>25</v>
      </c>
      <c r="S354" s="126">
        <f>IF(R354="", "", IFERROR(VLOOKUP(R354, 'Config Option - UW'!$A$38:$B$42, 2, FALSE), "") + W354 + Y354 + AA354)</f>
        <v>70</v>
      </c>
      <c r="T354" s="128">
        <f>IFERROR(VLOOKUP(R354, 'Config Option - UW'!$A$38:$D$42, 3, FALSE), "")</f>
        <v>1.8749999999999999E-2</v>
      </c>
      <c r="U354" s="124">
        <f>IFERROR(VLOOKUP(R354, 'Config Option - UW'!$A$38:$D$42, 4, FALSE), "")</f>
        <v>0</v>
      </c>
      <c r="V354" s="233"/>
      <c r="W354" s="241">
        <f>IFERROR(VALUE(VLOOKUP(V354, 'Config Option - UW'!$B$5:$F$34, 5, FALSE)), 0)</f>
        <v>0</v>
      </c>
      <c r="X354" s="233"/>
      <c r="Y354" s="241">
        <f>IFERROR(VALUE(VLOOKUP(X354, 'Config Option - UW'!$B$5:$F$34, 5, FALSE)), 0)</f>
        <v>0</v>
      </c>
      <c r="Z354" s="233"/>
      <c r="AA354" s="242">
        <f>IFERROR(VALUE(VLOOKUP(Z354, 'Config Option - UW'!$B$5:$F$34, 5, FALSE)), 0)</f>
        <v>0</v>
      </c>
      <c r="AB354" s="238"/>
      <c r="AC354" s="242">
        <f>IFERROR(VALUE(VLOOKUP(AB354, 'Config Option - UW'!$B$5:$F$34, 5, FALSE)), 0)</f>
        <v>0</v>
      </c>
      <c r="AD354" s="191"/>
      <c r="AE354"/>
    </row>
    <row r="355" spans="1:31" ht="17">
      <c r="A355" s="140"/>
      <c r="B355" s="244">
        <v>339</v>
      </c>
      <c r="C355" s="141" t="s">
        <v>188</v>
      </c>
      <c r="D355" s="142" t="s">
        <v>1359</v>
      </c>
      <c r="E355" s="143" t="s">
        <v>1366</v>
      </c>
      <c r="F355" s="144" t="s">
        <v>1361</v>
      </c>
      <c r="G355" s="147" t="s">
        <v>81</v>
      </c>
      <c r="H355" s="145" t="s">
        <v>83</v>
      </c>
      <c r="I355" s="144" t="s">
        <v>1362</v>
      </c>
      <c r="J355" s="142" t="s">
        <v>151</v>
      </c>
      <c r="K355" s="141" t="s">
        <v>1367</v>
      </c>
      <c r="L355" s="147"/>
      <c r="M355" s="168"/>
      <c r="N355" s="167"/>
      <c r="O355" s="149" t="s">
        <v>141</v>
      </c>
      <c r="P355" s="150" t="s">
        <v>157</v>
      </c>
      <c r="Q355" s="151"/>
      <c r="R355" s="247" t="s">
        <v>25</v>
      </c>
      <c r="S355" s="126">
        <f>IF(R355="", "", IFERROR(VLOOKUP(R355, 'Config Option - UW'!$A$38:$B$42, 2, FALSE), "") + W355 + Y355 + AA355)</f>
        <v>70</v>
      </c>
      <c r="T355" s="128">
        <f>IFERROR(VLOOKUP(R355, 'Config Option - UW'!$A$38:$D$42, 3, FALSE), "")</f>
        <v>1.8749999999999999E-2</v>
      </c>
      <c r="U355" s="124">
        <f>IFERROR(VLOOKUP(R355, 'Config Option - UW'!$A$38:$D$42, 4, FALSE), "")</f>
        <v>0</v>
      </c>
      <c r="V355" s="233"/>
      <c r="W355" s="241">
        <f>IFERROR(VALUE(VLOOKUP(V355, 'Config Option - UW'!$B$5:$F$34, 5, FALSE)), 0)</f>
        <v>0</v>
      </c>
      <c r="X355" s="233"/>
      <c r="Y355" s="241">
        <f>IFERROR(VALUE(VLOOKUP(X355, 'Config Option - UW'!$B$5:$F$34, 5, FALSE)), 0)</f>
        <v>0</v>
      </c>
      <c r="Z355" s="233"/>
      <c r="AA355" s="242">
        <f>IFERROR(VALUE(VLOOKUP(Z355, 'Config Option - UW'!$B$5:$F$34, 5, FALSE)), 0)</f>
        <v>0</v>
      </c>
      <c r="AB355" s="238"/>
      <c r="AC355" s="242">
        <f>IFERROR(VALUE(VLOOKUP(AB355, 'Config Option - UW'!$B$5:$F$34, 5, FALSE)), 0)</f>
        <v>0</v>
      </c>
      <c r="AD355" s="191"/>
      <c r="AE355"/>
    </row>
    <row r="356" spans="1:31" ht="17">
      <c r="A356" s="140"/>
      <c r="B356" s="244">
        <v>340</v>
      </c>
      <c r="C356" s="141" t="s">
        <v>188</v>
      </c>
      <c r="D356" s="142" t="s">
        <v>1359</v>
      </c>
      <c r="E356" s="143" t="s">
        <v>1368</v>
      </c>
      <c r="F356" s="144" t="s">
        <v>1361</v>
      </c>
      <c r="G356" s="147" t="s">
        <v>81</v>
      </c>
      <c r="H356" s="145" t="s">
        <v>83</v>
      </c>
      <c r="I356" s="144" t="s">
        <v>1362</v>
      </c>
      <c r="J356" s="142" t="s">
        <v>139</v>
      </c>
      <c r="K356" s="141" t="s">
        <v>1369</v>
      </c>
      <c r="L356" s="147"/>
      <c r="M356" s="168"/>
      <c r="N356" s="167"/>
      <c r="O356" s="149" t="s">
        <v>141</v>
      </c>
      <c r="P356" s="150" t="s">
        <v>157</v>
      </c>
      <c r="Q356" s="151"/>
      <c r="R356" s="247" t="s">
        <v>53</v>
      </c>
      <c r="S356" s="126">
        <f>IF(R356="", "", IFERROR(VLOOKUP(R356, 'Config Option - UW'!$A$38:$B$42, 2, FALSE), "") + W356 + Y356 + AA356)</f>
        <v>65</v>
      </c>
      <c r="T356" s="128">
        <f>IFERROR(VLOOKUP(R356, 'Config Option - UW'!$A$38:$D$42, 3, FALSE), "")</f>
        <v>1.8749999999999999E-2</v>
      </c>
      <c r="U356" s="124">
        <f>IFERROR(VLOOKUP(R356, 'Config Option - UW'!$A$38:$D$42, 4, FALSE), "")</f>
        <v>4.7600000000000003E-2</v>
      </c>
      <c r="V356" s="233"/>
      <c r="W356" s="241">
        <f>IFERROR(VALUE(VLOOKUP(V356, 'Config Option - UW'!$B$5:$F$34, 5, FALSE)), 0)</f>
        <v>0</v>
      </c>
      <c r="X356" s="233"/>
      <c r="Y356" s="241">
        <f>IFERROR(VALUE(VLOOKUP(X356, 'Config Option - UW'!$B$5:$F$34, 5, FALSE)), 0)</f>
        <v>0</v>
      </c>
      <c r="Z356" s="233"/>
      <c r="AA356" s="242">
        <f>IFERROR(VALUE(VLOOKUP(Z356, 'Config Option - UW'!$B$5:$F$34, 5, FALSE)), 0)</f>
        <v>0</v>
      </c>
      <c r="AB356" s="238"/>
      <c r="AC356" s="242">
        <f>IFERROR(VALUE(VLOOKUP(AB356, 'Config Option - UW'!$B$5:$F$34, 5, FALSE)), 0)</f>
        <v>0</v>
      </c>
      <c r="AD356" s="191"/>
      <c r="AE356"/>
    </row>
    <row r="357" spans="1:31" ht="17">
      <c r="A357" s="140"/>
      <c r="B357" s="244">
        <v>341</v>
      </c>
      <c r="C357" s="141" t="s">
        <v>1370</v>
      </c>
      <c r="D357" s="142" t="s">
        <v>1359</v>
      </c>
      <c r="E357" s="143" t="s">
        <v>1371</v>
      </c>
      <c r="F357" s="144" t="s">
        <v>1361</v>
      </c>
      <c r="G357" s="147" t="s">
        <v>81</v>
      </c>
      <c r="H357" s="145" t="s">
        <v>83</v>
      </c>
      <c r="I357" s="144" t="s">
        <v>1362</v>
      </c>
      <c r="J357" s="142" t="s">
        <v>1372</v>
      </c>
      <c r="K357" s="141" t="s">
        <v>1373</v>
      </c>
      <c r="L357" s="189"/>
      <c r="M357" s="189"/>
      <c r="N357" s="189"/>
      <c r="O357" s="149" t="s">
        <v>141</v>
      </c>
      <c r="P357" s="150" t="s">
        <v>157</v>
      </c>
      <c r="Q357" s="151"/>
      <c r="R357" s="247" t="s">
        <v>64</v>
      </c>
      <c r="S357" s="126">
        <f>IF(R357="", "", IFERROR(VLOOKUP(R357, 'Config Option - UW'!$A$38:$B$42, 2, FALSE), "") + W357 + Y357 + AA357)</f>
        <v>75</v>
      </c>
      <c r="T357" s="128">
        <f>IFERROR(VLOOKUP(R357, 'Config Option - UW'!$A$38:$D$42, 3, FALSE), "")</f>
        <v>1.8749999999999999E-2</v>
      </c>
      <c r="U357" s="124">
        <f>IFERROR(VLOOKUP(R357, 'Config Option - UW'!$A$38:$D$42, 4, FALSE), "")</f>
        <v>4.7600000000000003E-2</v>
      </c>
      <c r="V357" s="233"/>
      <c r="W357" s="241">
        <f>IFERROR(VALUE(VLOOKUP(V357, 'Config Option - UW'!$B$5:$F$34, 5, FALSE)), 0)</f>
        <v>0</v>
      </c>
      <c r="X357" s="233"/>
      <c r="Y357" s="241">
        <f>IFERROR(VALUE(VLOOKUP(X357, 'Config Option - UW'!$B$5:$F$34, 5, FALSE)), 0)</f>
        <v>0</v>
      </c>
      <c r="Z357" s="233"/>
      <c r="AA357" s="242">
        <f>IFERROR(VALUE(VLOOKUP(Z357, 'Config Option - UW'!$B$5:$F$34, 5, FALSE)), 0)</f>
        <v>0</v>
      </c>
      <c r="AB357" s="238"/>
      <c r="AC357" s="242">
        <f>IFERROR(VALUE(VLOOKUP(AB357, 'Config Option - UW'!$B$5:$F$34, 5, FALSE)), 0)</f>
        <v>0</v>
      </c>
      <c r="AD357" s="191"/>
      <c r="AE357"/>
    </row>
    <row r="358" spans="1:31" ht="17">
      <c r="A358" s="140"/>
      <c r="B358" s="244">
        <v>342</v>
      </c>
      <c r="C358" s="141" t="s">
        <v>1358</v>
      </c>
      <c r="D358" s="142" t="s">
        <v>1359</v>
      </c>
      <c r="E358" s="143" t="s">
        <v>1374</v>
      </c>
      <c r="F358" s="144" t="s">
        <v>1361</v>
      </c>
      <c r="G358" s="147" t="s">
        <v>81</v>
      </c>
      <c r="H358" s="145" t="s">
        <v>83</v>
      </c>
      <c r="I358" s="144" t="s">
        <v>1362</v>
      </c>
      <c r="J358" s="142" t="s">
        <v>184</v>
      </c>
      <c r="K358" s="141" t="s">
        <v>1375</v>
      </c>
      <c r="L358" s="189"/>
      <c r="M358" s="189"/>
      <c r="N358" s="189"/>
      <c r="O358" s="149" t="s">
        <v>141</v>
      </c>
      <c r="P358" s="150" t="s">
        <v>157</v>
      </c>
      <c r="Q358" s="151"/>
      <c r="R358" s="247" t="s">
        <v>49</v>
      </c>
      <c r="S358" s="126">
        <f>IF(R358="", "", IFERROR(VLOOKUP(R358, 'Config Option - UW'!$A$38:$B$42, 2, FALSE), "") + W358 + Y358 + AA358)</f>
        <v>44.334000000000003</v>
      </c>
      <c r="T358" s="128">
        <f>IFERROR(VLOOKUP(R358, 'Config Option - UW'!$A$38:$D$42, 3, FALSE), "")</f>
        <v>1.8749999999999999E-2</v>
      </c>
      <c r="U358" s="124">
        <f>IFERROR(VLOOKUP(R358, 'Config Option - UW'!$A$38:$D$42, 4, FALSE), "")</f>
        <v>4.7600000000000003E-2</v>
      </c>
      <c r="V358" s="233" t="s">
        <v>166</v>
      </c>
      <c r="W358" s="241">
        <f>IFERROR(VALUE(VLOOKUP(V358, 'Config Option - UW'!$B$5:$F$34, 5, FALSE)), 0)</f>
        <v>3.0659999999999998</v>
      </c>
      <c r="X358" s="233" t="s">
        <v>201</v>
      </c>
      <c r="Y358" s="241">
        <f>IFERROR(VALUE(VLOOKUP(X358, 'Config Option - UW'!$B$5:$F$34, 5, FALSE)), 0)</f>
        <v>2.2680000000000002</v>
      </c>
      <c r="Z358" s="236"/>
      <c r="AA358" s="242">
        <f>IFERROR(VALUE(VLOOKUP(Z358, 'Config Option - UW'!$B$5:$F$34, 5, FALSE)), 0)</f>
        <v>0</v>
      </c>
      <c r="AB358" s="233"/>
      <c r="AC358" s="242">
        <f>IFERROR(VALUE(VLOOKUP(AB358, 'Config Option - UW'!$B$5:$F$34, 5, FALSE)), 0)</f>
        <v>0</v>
      </c>
      <c r="AD358" s="191"/>
      <c r="AE358"/>
    </row>
    <row r="359" spans="1:31" ht="17">
      <c r="A359" s="140"/>
      <c r="B359" s="244">
        <v>343</v>
      </c>
      <c r="C359" s="141" t="s">
        <v>1376</v>
      </c>
      <c r="D359" s="142" t="s">
        <v>1377</v>
      </c>
      <c r="E359" s="143" t="s">
        <v>1378</v>
      </c>
      <c r="F359" s="144" t="s">
        <v>1379</v>
      </c>
      <c r="G359" s="147" t="s">
        <v>81</v>
      </c>
      <c r="H359" s="145" t="s">
        <v>83</v>
      </c>
      <c r="I359" s="144" t="s">
        <v>1362</v>
      </c>
      <c r="J359" s="142" t="s">
        <v>139</v>
      </c>
      <c r="K359" s="141" t="s">
        <v>1380</v>
      </c>
      <c r="L359" s="189"/>
      <c r="M359" s="189"/>
      <c r="N359" s="189"/>
      <c r="O359" s="149" t="s">
        <v>141</v>
      </c>
      <c r="P359" s="150" t="s">
        <v>157</v>
      </c>
      <c r="Q359" s="151"/>
      <c r="R359" s="247" t="s">
        <v>53</v>
      </c>
      <c r="S359" s="126">
        <f>IF(R359="", "", IFERROR(VLOOKUP(R359, 'Config Option - UW'!$A$38:$B$42, 2, FALSE), "") + W359 + Y359 + AA359)</f>
        <v>65</v>
      </c>
      <c r="T359" s="128">
        <f>IFERROR(VLOOKUP(R359, 'Config Option - UW'!$A$38:$D$42, 3, FALSE), "")</f>
        <v>1.8749999999999999E-2</v>
      </c>
      <c r="U359" s="124">
        <f>IFERROR(VLOOKUP(R359, 'Config Option - UW'!$A$38:$D$42, 4, FALSE), "")</f>
        <v>4.7600000000000003E-2</v>
      </c>
      <c r="V359" s="233"/>
      <c r="W359" s="241">
        <f>IFERROR(VALUE(VLOOKUP(V359, 'Config Option - UW'!$B$5:$F$34, 5, FALSE)), 0)</f>
        <v>0</v>
      </c>
      <c r="X359" s="233"/>
      <c r="Y359" s="241">
        <f>IFERROR(VALUE(VLOOKUP(X359, 'Config Option - UW'!$B$5:$F$34, 5, FALSE)), 0)</f>
        <v>0</v>
      </c>
      <c r="Z359" s="233"/>
      <c r="AA359" s="242">
        <f>IFERROR(VALUE(VLOOKUP(Z359, 'Config Option - UW'!$B$5:$F$34, 5, FALSE)), 0)</f>
        <v>0</v>
      </c>
      <c r="AB359" s="238"/>
      <c r="AC359" s="242">
        <f>IFERROR(VALUE(VLOOKUP(AB359, 'Config Option - UW'!$B$5:$F$34, 5, FALSE)), 0)</f>
        <v>0</v>
      </c>
      <c r="AD359" s="191"/>
      <c r="AE359"/>
    </row>
    <row r="360" spans="1:31" ht="17">
      <c r="A360" s="140"/>
      <c r="B360" s="244">
        <v>344</v>
      </c>
      <c r="C360" s="213" t="s">
        <v>538</v>
      </c>
      <c r="D360" s="142" t="s">
        <v>1377</v>
      </c>
      <c r="E360" s="143" t="s">
        <v>1381</v>
      </c>
      <c r="F360" s="144" t="s">
        <v>1379</v>
      </c>
      <c r="G360" s="147" t="s">
        <v>81</v>
      </c>
      <c r="H360" s="145" t="s">
        <v>83</v>
      </c>
      <c r="I360" s="144" t="s">
        <v>1362</v>
      </c>
      <c r="J360" s="142" t="s">
        <v>139</v>
      </c>
      <c r="K360" s="141" t="s">
        <v>1382</v>
      </c>
      <c r="L360" s="189"/>
      <c r="M360" s="189"/>
      <c r="N360" s="189"/>
      <c r="O360" s="149" t="s">
        <v>141</v>
      </c>
      <c r="P360" s="150" t="s">
        <v>157</v>
      </c>
      <c r="Q360" s="151"/>
      <c r="R360" s="247" t="s">
        <v>53</v>
      </c>
      <c r="S360" s="126">
        <f>IF(R360="", "", IFERROR(VLOOKUP(R360, 'Config Option - UW'!$A$38:$B$42, 2, FALSE), "") + W360 + Y360 + AA360)</f>
        <v>65</v>
      </c>
      <c r="T360" s="128">
        <f>IFERROR(VLOOKUP(R360, 'Config Option - UW'!$A$38:$D$42, 3, FALSE), "")</f>
        <v>1.8749999999999999E-2</v>
      </c>
      <c r="U360" s="124">
        <f>IFERROR(VLOOKUP(R360, 'Config Option - UW'!$A$38:$D$42, 4, FALSE), "")</f>
        <v>4.7600000000000003E-2</v>
      </c>
      <c r="V360" s="233"/>
      <c r="W360" s="241">
        <f>IFERROR(VALUE(VLOOKUP(V360, 'Config Option - UW'!$B$5:$F$34, 5, FALSE)), 0)</f>
        <v>0</v>
      </c>
      <c r="X360" s="233"/>
      <c r="Y360" s="241">
        <f>IFERROR(VALUE(VLOOKUP(X360, 'Config Option - UW'!$B$5:$F$34, 5, FALSE)), 0)</f>
        <v>0</v>
      </c>
      <c r="Z360" s="233"/>
      <c r="AA360" s="242">
        <f>IFERROR(VALUE(VLOOKUP(Z360, 'Config Option - UW'!$B$5:$F$34, 5, FALSE)), 0)</f>
        <v>0</v>
      </c>
      <c r="AB360" s="238"/>
      <c r="AC360" s="242">
        <f>IFERROR(VALUE(VLOOKUP(AB360, 'Config Option - UW'!$B$5:$F$34, 5, FALSE)), 0)</f>
        <v>0</v>
      </c>
      <c r="AD360" s="191"/>
      <c r="AE360"/>
    </row>
    <row r="361" spans="1:31" ht="17">
      <c r="A361" s="140"/>
      <c r="B361" s="244">
        <v>345</v>
      </c>
      <c r="C361" s="141" t="s">
        <v>538</v>
      </c>
      <c r="D361" s="142" t="s">
        <v>1377</v>
      </c>
      <c r="E361" s="143" t="s">
        <v>1383</v>
      </c>
      <c r="F361" s="144" t="s">
        <v>1379</v>
      </c>
      <c r="G361" s="147" t="s">
        <v>81</v>
      </c>
      <c r="H361" s="145" t="s">
        <v>83</v>
      </c>
      <c r="I361" s="144" t="s">
        <v>1362</v>
      </c>
      <c r="J361" s="142" t="s">
        <v>184</v>
      </c>
      <c r="K361" s="141" t="s">
        <v>1384</v>
      </c>
      <c r="L361" s="147"/>
      <c r="M361" s="168"/>
      <c r="N361" s="191"/>
      <c r="O361" s="149" t="s">
        <v>141</v>
      </c>
      <c r="P361" s="150" t="s">
        <v>157</v>
      </c>
      <c r="Q361" s="151"/>
      <c r="R361" s="247" t="s">
        <v>49</v>
      </c>
      <c r="S361" s="126">
        <f>IF(R361="", "", IFERROR(VLOOKUP(R361, 'Config Option - UW'!$A$38:$B$42, 2, FALSE), "") + W361 + Y361 + AA361)</f>
        <v>44.334000000000003</v>
      </c>
      <c r="T361" s="128">
        <f>IFERROR(VLOOKUP(R361, 'Config Option - UW'!$A$38:$D$42, 3, FALSE), "")</f>
        <v>1.8749999999999999E-2</v>
      </c>
      <c r="U361" s="124">
        <f>IFERROR(VLOOKUP(R361, 'Config Option - UW'!$A$38:$D$42, 4, FALSE), "")</f>
        <v>4.7600000000000003E-2</v>
      </c>
      <c r="V361" s="233" t="s">
        <v>166</v>
      </c>
      <c r="W361" s="241">
        <f>IFERROR(VALUE(VLOOKUP(V361, 'Config Option - UW'!$B$5:$F$34, 5, FALSE)), 0)</f>
        <v>3.0659999999999998</v>
      </c>
      <c r="X361" s="233" t="s">
        <v>201</v>
      </c>
      <c r="Y361" s="241">
        <f>IFERROR(VALUE(VLOOKUP(X361, 'Config Option - UW'!$B$5:$F$34, 5, FALSE)), 0)</f>
        <v>2.2680000000000002</v>
      </c>
      <c r="Z361" s="236"/>
      <c r="AA361" s="242">
        <f>IFERROR(VALUE(VLOOKUP(Z361, 'Config Option - UW'!$B$5:$F$34, 5, FALSE)), 0)</f>
        <v>0</v>
      </c>
      <c r="AB361" s="233"/>
      <c r="AC361" s="242">
        <f>IFERROR(VALUE(VLOOKUP(AB361, 'Config Option - UW'!$B$5:$F$34, 5, FALSE)), 0)</f>
        <v>0</v>
      </c>
      <c r="AD361" s="191"/>
      <c r="AE361"/>
    </row>
    <row r="362" spans="1:31" ht="17">
      <c r="A362" s="140"/>
      <c r="B362" s="244">
        <v>346</v>
      </c>
      <c r="C362" s="141" t="s">
        <v>1385</v>
      </c>
      <c r="D362" s="142" t="s">
        <v>1377</v>
      </c>
      <c r="E362" s="143" t="s">
        <v>1386</v>
      </c>
      <c r="F362" s="144" t="s">
        <v>1379</v>
      </c>
      <c r="G362" s="147" t="s">
        <v>81</v>
      </c>
      <c r="H362" s="145" t="s">
        <v>83</v>
      </c>
      <c r="I362" s="144" t="s">
        <v>1362</v>
      </c>
      <c r="J362" s="142" t="s">
        <v>139</v>
      </c>
      <c r="K362" s="141" t="s">
        <v>1387</v>
      </c>
      <c r="L362" s="189"/>
      <c r="M362" s="189"/>
      <c r="N362" s="189"/>
      <c r="O362" s="149" t="s">
        <v>141</v>
      </c>
      <c r="P362" s="150" t="s">
        <v>157</v>
      </c>
      <c r="Q362" s="151"/>
      <c r="R362" s="247" t="s">
        <v>53</v>
      </c>
      <c r="S362" s="126">
        <f>IF(R362="", "", IFERROR(VLOOKUP(R362, 'Config Option - UW'!$A$38:$B$42, 2, FALSE), "") + W362 + Y362 + AA362)</f>
        <v>65</v>
      </c>
      <c r="T362" s="128">
        <f>IFERROR(VLOOKUP(R362, 'Config Option - UW'!$A$38:$D$42, 3, FALSE), "")</f>
        <v>1.8749999999999999E-2</v>
      </c>
      <c r="U362" s="124">
        <f>IFERROR(VLOOKUP(R362, 'Config Option - UW'!$A$38:$D$42, 4, FALSE), "")</f>
        <v>4.7600000000000003E-2</v>
      </c>
      <c r="V362" s="233"/>
      <c r="W362" s="241">
        <f>IFERROR(VALUE(VLOOKUP(V362, 'Config Option - UW'!$B$5:$F$34, 5, FALSE)), 0)</f>
        <v>0</v>
      </c>
      <c r="X362" s="233"/>
      <c r="Y362" s="241">
        <f>IFERROR(VALUE(VLOOKUP(X362, 'Config Option - UW'!$B$5:$F$34, 5, FALSE)), 0)</f>
        <v>0</v>
      </c>
      <c r="Z362" s="233"/>
      <c r="AA362" s="242">
        <f>IFERROR(VALUE(VLOOKUP(Z362, 'Config Option - UW'!$B$5:$F$34, 5, FALSE)), 0)</f>
        <v>0</v>
      </c>
      <c r="AB362" s="238"/>
      <c r="AC362" s="242">
        <f>IFERROR(VALUE(VLOOKUP(AB362, 'Config Option - UW'!$B$5:$F$34, 5, FALSE)), 0)</f>
        <v>0</v>
      </c>
      <c r="AD362" s="191"/>
      <c r="AE362"/>
    </row>
    <row r="363" spans="1:31" ht="17">
      <c r="A363" s="140"/>
      <c r="B363" s="244">
        <v>347</v>
      </c>
      <c r="C363" s="141" t="s">
        <v>1385</v>
      </c>
      <c r="D363" s="142" t="s">
        <v>1377</v>
      </c>
      <c r="E363" s="143" t="s">
        <v>1386</v>
      </c>
      <c r="F363" s="144" t="s">
        <v>1379</v>
      </c>
      <c r="G363" s="147" t="s">
        <v>81</v>
      </c>
      <c r="H363" s="145" t="s">
        <v>83</v>
      </c>
      <c r="I363" s="144" t="s">
        <v>1362</v>
      </c>
      <c r="J363" s="142" t="s">
        <v>139</v>
      </c>
      <c r="K363" s="141" t="s">
        <v>1388</v>
      </c>
      <c r="L363" s="189"/>
      <c r="M363" s="189"/>
      <c r="N363" s="189"/>
      <c r="O363" s="149" t="s">
        <v>141</v>
      </c>
      <c r="P363" s="150" t="s">
        <v>157</v>
      </c>
      <c r="Q363" s="151"/>
      <c r="R363" s="247" t="s">
        <v>53</v>
      </c>
      <c r="S363" s="126">
        <f>IF(R363="", "", IFERROR(VLOOKUP(R363, 'Config Option - UW'!$A$38:$B$42, 2, FALSE), "") + W363 + Y363 + AA363)</f>
        <v>65</v>
      </c>
      <c r="T363" s="128">
        <f>IFERROR(VLOOKUP(R363, 'Config Option - UW'!$A$38:$D$42, 3, FALSE), "")</f>
        <v>1.8749999999999999E-2</v>
      </c>
      <c r="U363" s="124">
        <f>IFERROR(VLOOKUP(R363, 'Config Option - UW'!$A$38:$D$42, 4, FALSE), "")</f>
        <v>4.7600000000000003E-2</v>
      </c>
      <c r="V363" s="233"/>
      <c r="W363" s="241">
        <f>IFERROR(VALUE(VLOOKUP(V363, 'Config Option - UW'!$B$5:$F$34, 5, FALSE)), 0)</f>
        <v>0</v>
      </c>
      <c r="X363" s="233"/>
      <c r="Y363" s="241">
        <f>IFERROR(VALUE(VLOOKUP(X363, 'Config Option - UW'!$B$5:$F$34, 5, FALSE)), 0)</f>
        <v>0</v>
      </c>
      <c r="Z363" s="233"/>
      <c r="AA363" s="242">
        <f>IFERROR(VALUE(VLOOKUP(Z363, 'Config Option - UW'!$B$5:$F$34, 5, FALSE)), 0)</f>
        <v>0</v>
      </c>
      <c r="AB363" s="238"/>
      <c r="AC363" s="242">
        <f>IFERROR(VALUE(VLOOKUP(AB363, 'Config Option - UW'!$B$5:$F$34, 5, FALSE)), 0)</f>
        <v>0</v>
      </c>
      <c r="AD363" s="191"/>
      <c r="AE363"/>
    </row>
    <row r="364" spans="1:31" ht="17">
      <c r="A364" s="140"/>
      <c r="B364" s="244">
        <v>348</v>
      </c>
      <c r="C364" s="141" t="s">
        <v>1385</v>
      </c>
      <c r="D364" s="142" t="s">
        <v>1377</v>
      </c>
      <c r="E364" s="143" t="s">
        <v>1386</v>
      </c>
      <c r="F364" s="144" t="s">
        <v>1379</v>
      </c>
      <c r="G364" s="147" t="s">
        <v>81</v>
      </c>
      <c r="H364" s="145" t="s">
        <v>83</v>
      </c>
      <c r="I364" s="144" t="s">
        <v>1362</v>
      </c>
      <c r="J364" s="142" t="s">
        <v>139</v>
      </c>
      <c r="K364" s="141" t="s">
        <v>1389</v>
      </c>
      <c r="L364" s="189"/>
      <c r="M364" s="189"/>
      <c r="N364" s="189"/>
      <c r="O364" s="149" t="s">
        <v>141</v>
      </c>
      <c r="P364" s="150" t="s">
        <v>157</v>
      </c>
      <c r="Q364" s="151"/>
      <c r="R364" s="247" t="s">
        <v>53</v>
      </c>
      <c r="S364" s="126">
        <f>IF(R364="", "", IFERROR(VLOOKUP(R364, 'Config Option - UW'!$A$38:$B$42, 2, FALSE), "") + W364 + Y364 + AA364)</f>
        <v>65</v>
      </c>
      <c r="T364" s="128">
        <f>IFERROR(VLOOKUP(R364, 'Config Option - UW'!$A$38:$D$42, 3, FALSE), "")</f>
        <v>1.8749999999999999E-2</v>
      </c>
      <c r="U364" s="124">
        <f>IFERROR(VLOOKUP(R364, 'Config Option - UW'!$A$38:$D$42, 4, FALSE), "")</f>
        <v>4.7600000000000003E-2</v>
      </c>
      <c r="V364" s="233"/>
      <c r="W364" s="241">
        <f>IFERROR(VALUE(VLOOKUP(V364, 'Config Option - UW'!$B$5:$F$34, 5, FALSE)), 0)</f>
        <v>0</v>
      </c>
      <c r="X364" s="233"/>
      <c r="Y364" s="241">
        <f>IFERROR(VALUE(VLOOKUP(X364, 'Config Option - UW'!$B$5:$F$34, 5, FALSE)), 0)</f>
        <v>0</v>
      </c>
      <c r="Z364" s="233"/>
      <c r="AA364" s="242">
        <f>IFERROR(VALUE(VLOOKUP(Z364, 'Config Option - UW'!$B$5:$F$34, 5, FALSE)), 0)</f>
        <v>0</v>
      </c>
      <c r="AB364" s="238"/>
      <c r="AC364" s="242">
        <f>IFERROR(VALUE(VLOOKUP(AB364, 'Config Option - UW'!$B$5:$F$34, 5, FALSE)), 0)</f>
        <v>0</v>
      </c>
      <c r="AD364" s="191"/>
      <c r="AE364"/>
    </row>
    <row r="365" spans="1:31" ht="17">
      <c r="A365" s="140"/>
      <c r="B365" s="244">
        <v>349</v>
      </c>
      <c r="C365" s="141" t="s">
        <v>1385</v>
      </c>
      <c r="D365" s="142" t="s">
        <v>1377</v>
      </c>
      <c r="E365" s="143" t="s">
        <v>1386</v>
      </c>
      <c r="F365" s="144" t="s">
        <v>1379</v>
      </c>
      <c r="G365" s="147" t="s">
        <v>81</v>
      </c>
      <c r="H365" s="145" t="s">
        <v>83</v>
      </c>
      <c r="I365" s="144" t="s">
        <v>1362</v>
      </c>
      <c r="J365" s="142" t="s">
        <v>280</v>
      </c>
      <c r="K365" s="141" t="s">
        <v>1390</v>
      </c>
      <c r="L365" s="189"/>
      <c r="M365" s="189"/>
      <c r="N365" s="189"/>
      <c r="O365" s="149" t="s">
        <v>141</v>
      </c>
      <c r="P365" s="150" t="s">
        <v>157</v>
      </c>
      <c r="Q365" s="151"/>
      <c r="R365" s="247" t="s">
        <v>25</v>
      </c>
      <c r="S365" s="126">
        <f>IF(R365="", "", IFERROR(VLOOKUP(R365, 'Config Option - UW'!$A$38:$B$42, 2, FALSE), "") + W365 + Y365 + AA365)</f>
        <v>70</v>
      </c>
      <c r="T365" s="128">
        <f>IFERROR(VLOOKUP(R365, 'Config Option - UW'!$A$38:$D$42, 3, FALSE), "")</f>
        <v>1.8749999999999999E-2</v>
      </c>
      <c r="U365" s="124">
        <f>IFERROR(VLOOKUP(R365, 'Config Option - UW'!$A$38:$D$42, 4, FALSE), "")</f>
        <v>0</v>
      </c>
      <c r="V365" s="233"/>
      <c r="W365" s="241">
        <f>IFERROR(VALUE(VLOOKUP(V365, 'Config Option - UW'!$B$5:$F$34, 5, FALSE)), 0)</f>
        <v>0</v>
      </c>
      <c r="X365" s="233"/>
      <c r="Y365" s="241">
        <f>IFERROR(VALUE(VLOOKUP(X365, 'Config Option - UW'!$B$5:$F$34, 5, FALSE)), 0)</f>
        <v>0</v>
      </c>
      <c r="Z365" s="233"/>
      <c r="AA365" s="242">
        <f>IFERROR(VALUE(VLOOKUP(Z365, 'Config Option - UW'!$B$5:$F$34, 5, FALSE)), 0)</f>
        <v>0</v>
      </c>
      <c r="AB365" s="238"/>
      <c r="AC365" s="242">
        <f>IFERROR(VALUE(VLOOKUP(AB365, 'Config Option - UW'!$B$5:$F$34, 5, FALSE)), 0)</f>
        <v>0</v>
      </c>
      <c r="AD365" s="191"/>
      <c r="AE365"/>
    </row>
    <row r="366" spans="1:31" ht="16">
      <c r="A366" s="140"/>
      <c r="B366" s="244">
        <v>350</v>
      </c>
      <c r="C366" s="141" t="s">
        <v>1391</v>
      </c>
      <c r="D366" s="142" t="s">
        <v>1377</v>
      </c>
      <c r="E366" s="142" t="s">
        <v>1392</v>
      </c>
      <c r="F366" s="144" t="s">
        <v>1379</v>
      </c>
      <c r="G366" s="147" t="s">
        <v>81</v>
      </c>
      <c r="H366" s="145" t="s">
        <v>83</v>
      </c>
      <c r="I366" s="144" t="s">
        <v>1362</v>
      </c>
      <c r="J366" s="142" t="s">
        <v>280</v>
      </c>
      <c r="K366" s="141" t="s">
        <v>1393</v>
      </c>
      <c r="L366" s="147"/>
      <c r="M366" s="168"/>
      <c r="N366" s="191"/>
      <c r="O366" s="149" t="s">
        <v>141</v>
      </c>
      <c r="P366" s="150" t="s">
        <v>157</v>
      </c>
      <c r="Q366" s="151"/>
      <c r="R366" s="247" t="s">
        <v>25</v>
      </c>
      <c r="S366" s="126">
        <f>IF(R366="", "", IFERROR(VLOOKUP(R366, 'Config Option - UW'!$A$38:$B$42, 2, FALSE), "") + W366 + Y366 + AA366)</f>
        <v>84.241500000000002</v>
      </c>
      <c r="T366" s="128">
        <f>IFERROR(VLOOKUP(R366, 'Config Option - UW'!$A$38:$D$42, 3, FALSE), "")</f>
        <v>1.8749999999999999E-2</v>
      </c>
      <c r="U366" s="124">
        <f>IFERROR(VLOOKUP(R366, 'Config Option - UW'!$A$38:$D$42, 4, FALSE), "")</f>
        <v>0</v>
      </c>
      <c r="V366" s="233" t="s">
        <v>282</v>
      </c>
      <c r="W366" s="241">
        <f>IFERROR(VALUE(VLOOKUP(V366, 'Config Option - UW'!$B$5:$F$34, 5, FALSE)), 0)</f>
        <v>9.9015000000000004</v>
      </c>
      <c r="X366" s="233" t="s">
        <v>235</v>
      </c>
      <c r="Y366" s="241">
        <f>IFERROR(VALUE(VLOOKUP(X366, 'Config Option - UW'!$B$5:$F$34, 5, FALSE)), 0)</f>
        <v>4.34</v>
      </c>
      <c r="Z366" s="233"/>
      <c r="AA366" s="242">
        <f>IFERROR(VALUE(VLOOKUP(Z366, 'Config Option - UW'!$B$5:$F$34, 5, FALSE)), 0)</f>
        <v>0</v>
      </c>
      <c r="AB366" s="236"/>
      <c r="AC366" s="242">
        <f>IFERROR(VALUE(VLOOKUP(AB366, 'Config Option - UW'!$B$5:$F$34, 5, FALSE)), 0)</f>
        <v>0</v>
      </c>
      <c r="AD366" s="191"/>
      <c r="AE366"/>
    </row>
    <row r="367" spans="1:31" ht="17">
      <c r="A367" s="140"/>
      <c r="B367" s="244">
        <v>351</v>
      </c>
      <c r="C367" s="141" t="s">
        <v>1391</v>
      </c>
      <c r="D367" s="142" t="s">
        <v>1377</v>
      </c>
      <c r="E367" s="143" t="s">
        <v>1394</v>
      </c>
      <c r="F367" s="144" t="s">
        <v>1379</v>
      </c>
      <c r="G367" s="147" t="s">
        <v>81</v>
      </c>
      <c r="H367" s="145" t="s">
        <v>83</v>
      </c>
      <c r="I367" s="144" t="s">
        <v>1362</v>
      </c>
      <c r="J367" s="142" t="s">
        <v>280</v>
      </c>
      <c r="K367" s="141" t="s">
        <v>1395</v>
      </c>
      <c r="L367" s="147"/>
      <c r="M367" s="168"/>
      <c r="N367" s="191"/>
      <c r="O367" s="149" t="s">
        <v>141</v>
      </c>
      <c r="P367" s="150" t="s">
        <v>157</v>
      </c>
      <c r="Q367" s="151"/>
      <c r="R367" s="247" t="s">
        <v>25</v>
      </c>
      <c r="S367" s="126">
        <f>IF(R367="", "", IFERROR(VLOOKUP(R367, 'Config Option - UW'!$A$38:$B$42, 2, FALSE), "") + W367 + Y367 + AA367)</f>
        <v>84.241500000000002</v>
      </c>
      <c r="T367" s="128">
        <f>IFERROR(VLOOKUP(R367, 'Config Option - UW'!$A$38:$D$42, 3, FALSE), "")</f>
        <v>1.8749999999999999E-2</v>
      </c>
      <c r="U367" s="124">
        <f>IFERROR(VLOOKUP(R367, 'Config Option - UW'!$A$38:$D$42, 4, FALSE), "")</f>
        <v>0</v>
      </c>
      <c r="V367" s="233" t="s">
        <v>282</v>
      </c>
      <c r="W367" s="241">
        <f>IFERROR(VALUE(VLOOKUP(V367, 'Config Option - UW'!$B$5:$F$34, 5, FALSE)), 0)</f>
        <v>9.9015000000000004</v>
      </c>
      <c r="X367" s="233" t="s">
        <v>235</v>
      </c>
      <c r="Y367" s="241">
        <f>IFERROR(VALUE(VLOOKUP(X367, 'Config Option - UW'!$B$5:$F$34, 5, FALSE)), 0)</f>
        <v>4.34</v>
      </c>
      <c r="Z367" s="233"/>
      <c r="AA367" s="242">
        <f>IFERROR(VALUE(VLOOKUP(Z367, 'Config Option - UW'!$B$5:$F$34, 5, FALSE)), 0)</f>
        <v>0</v>
      </c>
      <c r="AB367" s="236"/>
      <c r="AC367" s="242">
        <f>IFERROR(VALUE(VLOOKUP(AB367, 'Config Option - UW'!$B$5:$F$34, 5, FALSE)), 0)</f>
        <v>0</v>
      </c>
      <c r="AD367" s="191"/>
      <c r="AE367"/>
    </row>
    <row r="368" spans="1:31" ht="16">
      <c r="A368" s="140"/>
      <c r="B368" s="244">
        <v>352</v>
      </c>
      <c r="C368" s="141" t="s">
        <v>1396</v>
      </c>
      <c r="D368" s="142" t="s">
        <v>1377</v>
      </c>
      <c r="E368" s="142" t="s">
        <v>1397</v>
      </c>
      <c r="F368" s="144" t="s">
        <v>1379</v>
      </c>
      <c r="G368" s="147" t="s">
        <v>81</v>
      </c>
      <c r="H368" s="145" t="s">
        <v>83</v>
      </c>
      <c r="I368" s="144" t="s">
        <v>1362</v>
      </c>
      <c r="J368" s="142" t="s">
        <v>139</v>
      </c>
      <c r="K368" s="141" t="s">
        <v>1398</v>
      </c>
      <c r="L368" s="189"/>
      <c r="M368" s="189"/>
      <c r="N368" s="190"/>
      <c r="O368" s="149" t="s">
        <v>141</v>
      </c>
      <c r="P368" s="150" t="s">
        <v>157</v>
      </c>
      <c r="Q368" s="151"/>
      <c r="R368" s="247" t="s">
        <v>53</v>
      </c>
      <c r="S368" s="126">
        <f>IF(R368="", "", IFERROR(VLOOKUP(R368, 'Config Option - UW'!$A$38:$B$42, 2, FALSE), "") + W368 + Y368 + AA368)</f>
        <v>65</v>
      </c>
      <c r="T368" s="128">
        <f>IFERROR(VLOOKUP(R368, 'Config Option - UW'!$A$38:$D$42, 3, FALSE), "")</f>
        <v>1.8749999999999999E-2</v>
      </c>
      <c r="U368" s="124">
        <f>IFERROR(VLOOKUP(R368, 'Config Option - UW'!$A$38:$D$42, 4, FALSE), "")</f>
        <v>4.7600000000000003E-2</v>
      </c>
      <c r="V368" s="233"/>
      <c r="W368" s="241">
        <f>IFERROR(VALUE(VLOOKUP(V368, 'Config Option - UW'!$B$5:$F$34, 5, FALSE)), 0)</f>
        <v>0</v>
      </c>
      <c r="X368" s="233"/>
      <c r="Y368" s="241">
        <f>IFERROR(VALUE(VLOOKUP(X368, 'Config Option - UW'!$B$5:$F$34, 5, FALSE)), 0)</f>
        <v>0</v>
      </c>
      <c r="Z368" s="233"/>
      <c r="AA368" s="242">
        <f>IFERROR(VALUE(VLOOKUP(Z368, 'Config Option - UW'!$B$5:$F$34, 5, FALSE)), 0)</f>
        <v>0</v>
      </c>
      <c r="AB368" s="238"/>
      <c r="AC368" s="242">
        <f>IFERROR(VALUE(VLOOKUP(AB368, 'Config Option - UW'!$B$5:$F$34, 5, FALSE)), 0)</f>
        <v>0</v>
      </c>
      <c r="AD368" s="191"/>
      <c r="AE368"/>
    </row>
    <row r="369" spans="1:31" ht="16">
      <c r="A369" s="140"/>
      <c r="B369" s="244">
        <v>353</v>
      </c>
      <c r="C369" s="141" t="s">
        <v>1385</v>
      </c>
      <c r="D369" s="142" t="s">
        <v>1377</v>
      </c>
      <c r="E369" s="142" t="s">
        <v>1399</v>
      </c>
      <c r="F369" s="144" t="s">
        <v>1379</v>
      </c>
      <c r="G369" s="147" t="s">
        <v>81</v>
      </c>
      <c r="H369" s="145" t="s">
        <v>83</v>
      </c>
      <c r="I369" s="144" t="s">
        <v>1362</v>
      </c>
      <c r="J369" s="142" t="s">
        <v>146</v>
      </c>
      <c r="K369" s="141" t="s">
        <v>1400</v>
      </c>
      <c r="L369" s="189"/>
      <c r="M369" s="168"/>
      <c r="N369" s="191"/>
      <c r="O369" s="149" t="s">
        <v>141</v>
      </c>
      <c r="P369" s="150" t="s">
        <v>157</v>
      </c>
      <c r="Q369" s="151"/>
      <c r="R369" s="247" t="s">
        <v>21</v>
      </c>
      <c r="S369" s="126">
        <f>IF(R369="", "", IFERROR(VLOOKUP(R369, 'Config Option - UW'!$A$38:$B$42, 2, FALSE), "") + W369 + Y369 + AA369)</f>
        <v>34.4255</v>
      </c>
      <c r="T369" s="128">
        <f>IFERROR(VLOOKUP(R369, 'Config Option - UW'!$A$38:$D$42, 3, FALSE), "")</f>
        <v>1.8749999999999999E-2</v>
      </c>
      <c r="U369" s="124">
        <f>IFERROR(VLOOKUP(R369, 'Config Option - UW'!$A$38:$D$42, 4, FALSE), "")</f>
        <v>0</v>
      </c>
      <c r="V369" s="233" t="s">
        <v>153</v>
      </c>
      <c r="W369" s="241">
        <f>IFERROR(VALUE(VLOOKUP(V369, 'Config Option - UW'!$B$5:$F$34, 5, FALSE)), 0)</f>
        <v>2.4255</v>
      </c>
      <c r="X369" s="233"/>
      <c r="Y369" s="241">
        <f>IFERROR(VALUE(VLOOKUP(X369, 'Config Option - UW'!$B$5:$F$34, 5, FALSE)), 0)</f>
        <v>0</v>
      </c>
      <c r="Z369" s="233"/>
      <c r="AA369" s="242">
        <f>IFERROR(VALUE(VLOOKUP(Z369, 'Config Option - UW'!$B$5:$F$34, 5, FALSE)), 0)</f>
        <v>0</v>
      </c>
      <c r="AB369" s="236"/>
      <c r="AC369" s="242">
        <f>IFERROR(VALUE(VLOOKUP(AB369, 'Config Option - UW'!$B$5:$F$34, 5, FALSE)), 0)</f>
        <v>0</v>
      </c>
      <c r="AD369" s="191"/>
      <c r="AE369"/>
    </row>
    <row r="370" spans="1:31" ht="16">
      <c r="A370" s="140"/>
      <c r="B370" s="244">
        <v>354</v>
      </c>
      <c r="C370" s="154" t="s">
        <v>1391</v>
      </c>
      <c r="D370" s="142" t="s">
        <v>1377</v>
      </c>
      <c r="E370" s="147" t="s">
        <v>1401</v>
      </c>
      <c r="F370" s="144" t="s">
        <v>1379</v>
      </c>
      <c r="G370" s="147" t="s">
        <v>81</v>
      </c>
      <c r="H370" s="145" t="s">
        <v>83</v>
      </c>
      <c r="I370" s="144" t="s">
        <v>1362</v>
      </c>
      <c r="J370" s="147" t="s">
        <v>280</v>
      </c>
      <c r="K370" s="141" t="s">
        <v>1402</v>
      </c>
      <c r="L370" s="147"/>
      <c r="M370" s="168"/>
      <c r="N370" s="191"/>
      <c r="O370" s="149" t="s">
        <v>141</v>
      </c>
      <c r="P370" s="150" t="s">
        <v>157</v>
      </c>
      <c r="Q370" s="151"/>
      <c r="R370" s="247" t="s">
        <v>25</v>
      </c>
      <c r="S370" s="126">
        <f>IF(R370="", "", IFERROR(VLOOKUP(R370, 'Config Option - UW'!$A$38:$B$42, 2, FALSE), "") + W370 + Y370 + AA370)</f>
        <v>84.241500000000002</v>
      </c>
      <c r="T370" s="128">
        <f>IFERROR(VLOOKUP(R370, 'Config Option - UW'!$A$38:$D$42, 3, FALSE), "")</f>
        <v>1.8749999999999999E-2</v>
      </c>
      <c r="U370" s="124">
        <f>IFERROR(VLOOKUP(R370, 'Config Option - UW'!$A$38:$D$42, 4, FALSE), "")</f>
        <v>0</v>
      </c>
      <c r="V370" s="233" t="s">
        <v>282</v>
      </c>
      <c r="W370" s="241">
        <f>IFERROR(VALUE(VLOOKUP(V370, 'Config Option - UW'!$B$5:$F$34, 5, FALSE)), 0)</f>
        <v>9.9015000000000004</v>
      </c>
      <c r="X370" s="233" t="s">
        <v>235</v>
      </c>
      <c r="Y370" s="241">
        <f>IFERROR(VALUE(VLOOKUP(X370, 'Config Option - UW'!$B$5:$F$34, 5, FALSE)), 0)</f>
        <v>4.34</v>
      </c>
      <c r="Z370" s="233"/>
      <c r="AA370" s="242">
        <f>IFERROR(VALUE(VLOOKUP(Z370, 'Config Option - UW'!$B$5:$F$34, 5, FALSE)), 0)</f>
        <v>0</v>
      </c>
      <c r="AB370" s="236"/>
      <c r="AC370" s="242">
        <f>IFERROR(VALUE(VLOOKUP(AB370, 'Config Option - UW'!$B$5:$F$34, 5, FALSE)), 0)</f>
        <v>0</v>
      </c>
      <c r="AD370" s="191"/>
      <c r="AE370"/>
    </row>
    <row r="371" spans="1:31" ht="17">
      <c r="A371" s="140"/>
      <c r="B371" s="244">
        <v>355</v>
      </c>
      <c r="C371" s="141" t="s">
        <v>1391</v>
      </c>
      <c r="D371" s="142" t="s">
        <v>1377</v>
      </c>
      <c r="E371" s="143" t="s">
        <v>1403</v>
      </c>
      <c r="F371" s="144" t="s">
        <v>1379</v>
      </c>
      <c r="G371" s="147" t="s">
        <v>81</v>
      </c>
      <c r="H371" s="145" t="s">
        <v>83</v>
      </c>
      <c r="I371" s="144" t="s">
        <v>1362</v>
      </c>
      <c r="J371" s="142" t="s">
        <v>146</v>
      </c>
      <c r="K371" s="141" t="s">
        <v>1404</v>
      </c>
      <c r="L371" s="147"/>
      <c r="M371" s="168"/>
      <c r="N371" s="191"/>
      <c r="O371" s="149" t="s">
        <v>141</v>
      </c>
      <c r="P371" s="150" t="s">
        <v>157</v>
      </c>
      <c r="Q371" s="151"/>
      <c r="R371" s="247" t="s">
        <v>21</v>
      </c>
      <c r="S371" s="126">
        <f>IF(R371="", "", IFERROR(VLOOKUP(R371, 'Config Option - UW'!$A$38:$B$42, 2, FALSE), "") + W371 + Y371 + AA371)</f>
        <v>34.4255</v>
      </c>
      <c r="T371" s="128">
        <f>IFERROR(VLOOKUP(R371, 'Config Option - UW'!$A$38:$D$42, 3, FALSE), "")</f>
        <v>1.8749999999999999E-2</v>
      </c>
      <c r="U371" s="124">
        <f>IFERROR(VLOOKUP(R371, 'Config Option - UW'!$A$38:$D$42, 4, FALSE), "")</f>
        <v>0</v>
      </c>
      <c r="V371" s="233" t="s">
        <v>153</v>
      </c>
      <c r="W371" s="241">
        <f>IFERROR(VALUE(VLOOKUP(V371, 'Config Option - UW'!$B$5:$F$34, 5, FALSE)), 0)</f>
        <v>2.4255</v>
      </c>
      <c r="X371" s="236"/>
      <c r="Y371" s="241">
        <f>IFERROR(VALUE(VLOOKUP(X371, 'Config Option - UW'!$B$5:$F$34, 5, FALSE)), 0)</f>
        <v>0</v>
      </c>
      <c r="Z371" s="233"/>
      <c r="AA371" s="242">
        <f>IFERROR(VALUE(VLOOKUP(Z371, 'Config Option - UW'!$B$5:$F$34, 5, FALSE)), 0)</f>
        <v>0</v>
      </c>
      <c r="AB371" s="233"/>
      <c r="AC371" s="242">
        <f>IFERROR(VALUE(VLOOKUP(AB371, 'Config Option - UW'!$B$5:$F$34, 5, FALSE)), 0)</f>
        <v>0</v>
      </c>
      <c r="AD371" s="191"/>
      <c r="AE371"/>
    </row>
    <row r="372" spans="1:31" ht="17">
      <c r="A372" s="140"/>
      <c r="B372" s="244">
        <v>356</v>
      </c>
      <c r="C372" s="141"/>
      <c r="D372" s="142" t="s">
        <v>1405</v>
      </c>
      <c r="E372" s="143" t="s">
        <v>1406</v>
      </c>
      <c r="F372" s="144" t="s">
        <v>1407</v>
      </c>
      <c r="G372" s="147" t="s">
        <v>81</v>
      </c>
      <c r="H372" s="145" t="s">
        <v>83</v>
      </c>
      <c r="I372" s="144" t="s">
        <v>1408</v>
      </c>
      <c r="J372" s="142" t="s">
        <v>151</v>
      </c>
      <c r="K372" s="141" t="s">
        <v>1409</v>
      </c>
      <c r="L372" s="189"/>
      <c r="M372" s="189"/>
      <c r="N372" s="189"/>
      <c r="O372" s="149" t="s">
        <v>141</v>
      </c>
      <c r="P372" s="150" t="s">
        <v>157</v>
      </c>
      <c r="Q372" s="151"/>
      <c r="R372" s="247" t="s">
        <v>25</v>
      </c>
      <c r="S372" s="126">
        <f>IF(R372="", "", IFERROR(VLOOKUP(R372, 'Config Option - UW'!$A$38:$B$42, 2, FALSE), "") + W372 + Y372 + AA372)</f>
        <v>70</v>
      </c>
      <c r="T372" s="128">
        <f>IFERROR(VLOOKUP(R372, 'Config Option - UW'!$A$38:$D$42, 3, FALSE), "")</f>
        <v>1.8749999999999999E-2</v>
      </c>
      <c r="U372" s="124">
        <f>IFERROR(VLOOKUP(R372, 'Config Option - UW'!$A$38:$D$42, 4, FALSE), "")</f>
        <v>0</v>
      </c>
      <c r="V372" s="233"/>
      <c r="W372" s="241">
        <f>IFERROR(VALUE(VLOOKUP(V372, 'Config Option - UW'!$B$5:$F$34, 5, FALSE)), 0)</f>
        <v>0</v>
      </c>
      <c r="X372" s="233"/>
      <c r="Y372" s="241">
        <f>IFERROR(VALUE(VLOOKUP(X372, 'Config Option - UW'!$B$5:$F$34, 5, FALSE)), 0)</f>
        <v>0</v>
      </c>
      <c r="Z372" s="233"/>
      <c r="AA372" s="242">
        <f>IFERROR(VALUE(VLOOKUP(Z372, 'Config Option - UW'!$B$5:$F$34, 5, FALSE)), 0)</f>
        <v>0</v>
      </c>
      <c r="AB372" s="238"/>
      <c r="AC372" s="242">
        <f>IFERROR(VALUE(VLOOKUP(AB372, 'Config Option - UW'!$B$5:$F$34, 5, FALSE)), 0)</f>
        <v>0</v>
      </c>
      <c r="AD372" s="191"/>
      <c r="AE372"/>
    </row>
    <row r="373" spans="1:31" ht="16">
      <c r="A373" s="140"/>
      <c r="B373" s="244">
        <v>357</v>
      </c>
      <c r="C373" s="141" t="s">
        <v>1410</v>
      </c>
      <c r="D373" s="142" t="s">
        <v>1405</v>
      </c>
      <c r="E373" s="142" t="s">
        <v>1411</v>
      </c>
      <c r="F373" s="144" t="s">
        <v>1407</v>
      </c>
      <c r="G373" s="147" t="s">
        <v>81</v>
      </c>
      <c r="H373" s="145" t="s">
        <v>83</v>
      </c>
      <c r="I373" s="144" t="s">
        <v>1408</v>
      </c>
      <c r="J373" s="142" t="s">
        <v>184</v>
      </c>
      <c r="K373" s="141" t="s">
        <v>1412</v>
      </c>
      <c r="L373" s="147"/>
      <c r="M373" s="168"/>
      <c r="N373" s="167"/>
      <c r="O373" s="149" t="s">
        <v>141</v>
      </c>
      <c r="P373" s="150" t="s">
        <v>157</v>
      </c>
      <c r="Q373" s="151"/>
      <c r="R373" s="247" t="s">
        <v>49</v>
      </c>
      <c r="S373" s="126">
        <f>IF(R373="", "", IFERROR(VLOOKUP(R373, 'Config Option - UW'!$A$38:$B$42, 2, FALSE), "") + W373 + Y373 + AA373)</f>
        <v>44.334000000000003</v>
      </c>
      <c r="T373" s="128">
        <f>IFERROR(VLOOKUP(R373, 'Config Option - UW'!$A$38:$D$42, 3, FALSE), "")</f>
        <v>1.8749999999999999E-2</v>
      </c>
      <c r="U373" s="124">
        <f>IFERROR(VLOOKUP(R373, 'Config Option - UW'!$A$38:$D$42, 4, FALSE), "")</f>
        <v>4.7600000000000003E-2</v>
      </c>
      <c r="V373" s="233" t="s">
        <v>166</v>
      </c>
      <c r="W373" s="241">
        <f>IFERROR(VALUE(VLOOKUP(V373, 'Config Option - UW'!$B$5:$F$34, 5, FALSE)), 0)</f>
        <v>3.0659999999999998</v>
      </c>
      <c r="X373" s="233" t="s">
        <v>201</v>
      </c>
      <c r="Y373" s="241">
        <f>IFERROR(VALUE(VLOOKUP(X373, 'Config Option - UW'!$B$5:$F$34, 5, FALSE)), 0)</f>
        <v>2.2680000000000002</v>
      </c>
      <c r="Z373" s="236"/>
      <c r="AA373" s="242">
        <f>IFERROR(VALUE(VLOOKUP(Z373, 'Config Option - UW'!$B$5:$F$34, 5, FALSE)), 0)</f>
        <v>0</v>
      </c>
      <c r="AB373" s="233"/>
      <c r="AC373" s="242">
        <f>IFERROR(VALUE(VLOOKUP(AB373, 'Config Option - UW'!$B$5:$F$34, 5, FALSE)), 0)</f>
        <v>0</v>
      </c>
      <c r="AD373" s="191"/>
      <c r="AE373"/>
    </row>
    <row r="374" spans="1:31" ht="16">
      <c r="A374" s="140"/>
      <c r="B374" s="244">
        <v>358</v>
      </c>
      <c r="C374" s="152" t="s">
        <v>772</v>
      </c>
      <c r="D374" s="142" t="s">
        <v>1413</v>
      </c>
      <c r="E374" s="210" t="s">
        <v>1414</v>
      </c>
      <c r="F374" s="144" t="s">
        <v>1415</v>
      </c>
      <c r="G374" s="147" t="s">
        <v>81</v>
      </c>
      <c r="H374" s="145" t="s">
        <v>83</v>
      </c>
      <c r="I374" s="144" t="s">
        <v>1362</v>
      </c>
      <c r="J374" s="147" t="s">
        <v>682</v>
      </c>
      <c r="K374" s="141" t="s">
        <v>1416</v>
      </c>
      <c r="L374" s="189"/>
      <c r="M374" s="189"/>
      <c r="N374" s="190"/>
      <c r="O374" s="149" t="s">
        <v>141</v>
      </c>
      <c r="P374" s="150" t="s">
        <v>157</v>
      </c>
      <c r="Q374" s="151"/>
      <c r="R374" s="247" t="s">
        <v>64</v>
      </c>
      <c r="S374" s="126">
        <f>IF(R374="", "", IFERROR(VLOOKUP(R374, 'Config Option - UW'!$A$38:$B$42, 2, FALSE), "") + W374 + Y374 + AA374)</f>
        <v>75</v>
      </c>
      <c r="T374" s="128">
        <f>IFERROR(VLOOKUP(R374, 'Config Option - UW'!$A$38:$D$42, 3, FALSE), "")</f>
        <v>1.8749999999999999E-2</v>
      </c>
      <c r="U374" s="124">
        <f>IFERROR(VLOOKUP(R374, 'Config Option - UW'!$A$38:$D$42, 4, FALSE), "")</f>
        <v>4.7600000000000003E-2</v>
      </c>
      <c r="V374" s="233"/>
      <c r="W374" s="241">
        <f>IFERROR(VALUE(VLOOKUP(V374, 'Config Option - UW'!$B$5:$F$34, 5, FALSE)), 0)</f>
        <v>0</v>
      </c>
      <c r="X374" s="233"/>
      <c r="Y374" s="241">
        <f>IFERROR(VALUE(VLOOKUP(X374, 'Config Option - UW'!$B$5:$F$34, 5, FALSE)), 0)</f>
        <v>0</v>
      </c>
      <c r="Z374" s="233"/>
      <c r="AA374" s="242">
        <f>IFERROR(VALUE(VLOOKUP(Z374, 'Config Option - UW'!$B$5:$F$34, 5, FALSE)), 0)</f>
        <v>0</v>
      </c>
      <c r="AB374" s="238"/>
      <c r="AC374" s="242">
        <f>IFERROR(VALUE(VLOOKUP(AB374, 'Config Option - UW'!$B$5:$F$34, 5, FALSE)), 0)</f>
        <v>0</v>
      </c>
      <c r="AD374" s="191"/>
      <c r="AE374"/>
    </row>
    <row r="375" spans="1:31" ht="16">
      <c r="A375" s="140"/>
      <c r="B375" s="244">
        <v>359</v>
      </c>
      <c r="C375" s="141" t="s">
        <v>1336</v>
      </c>
      <c r="D375" s="142" t="s">
        <v>1413</v>
      </c>
      <c r="E375" s="142" t="s">
        <v>1417</v>
      </c>
      <c r="F375" s="144" t="s">
        <v>1415</v>
      </c>
      <c r="G375" s="147" t="s">
        <v>81</v>
      </c>
      <c r="H375" s="145" t="s">
        <v>83</v>
      </c>
      <c r="I375" s="144" t="s">
        <v>1362</v>
      </c>
      <c r="J375" s="142" t="s">
        <v>151</v>
      </c>
      <c r="K375" s="141" t="s">
        <v>1418</v>
      </c>
      <c r="L375" s="189"/>
      <c r="M375" s="189"/>
      <c r="N375" s="189"/>
      <c r="O375" s="149" t="s">
        <v>141</v>
      </c>
      <c r="P375" s="150" t="s">
        <v>157</v>
      </c>
      <c r="Q375" s="151"/>
      <c r="R375" s="247" t="s">
        <v>25</v>
      </c>
      <c r="S375" s="126">
        <f>IF(R375="", "", IFERROR(VLOOKUP(R375, 'Config Option - UW'!$A$38:$B$42, 2, FALSE), "") + W375 + Y375 + AA375)</f>
        <v>70</v>
      </c>
      <c r="T375" s="128">
        <f>IFERROR(VLOOKUP(R375, 'Config Option - UW'!$A$38:$D$42, 3, FALSE), "")</f>
        <v>1.8749999999999999E-2</v>
      </c>
      <c r="U375" s="124">
        <f>IFERROR(VLOOKUP(R375, 'Config Option - UW'!$A$38:$D$42, 4, FALSE), "")</f>
        <v>0</v>
      </c>
      <c r="V375" s="233"/>
      <c r="W375" s="241">
        <f>IFERROR(VALUE(VLOOKUP(V375, 'Config Option - UW'!$B$5:$F$34, 5, FALSE)), 0)</f>
        <v>0</v>
      </c>
      <c r="X375" s="233"/>
      <c r="Y375" s="241">
        <f>IFERROR(VALUE(VLOOKUP(X375, 'Config Option - UW'!$B$5:$F$34, 5, FALSE)), 0)</f>
        <v>0</v>
      </c>
      <c r="Z375" s="233"/>
      <c r="AA375" s="242">
        <f>IFERROR(VALUE(VLOOKUP(Z375, 'Config Option - UW'!$B$5:$F$34, 5, FALSE)), 0)</f>
        <v>0</v>
      </c>
      <c r="AB375" s="238"/>
      <c r="AC375" s="242">
        <f>IFERROR(VALUE(VLOOKUP(AB375, 'Config Option - UW'!$B$5:$F$34, 5, FALSE)), 0)</f>
        <v>0</v>
      </c>
      <c r="AD375" s="191"/>
      <c r="AE375"/>
    </row>
    <row r="376" spans="1:31" ht="17">
      <c r="A376" s="140"/>
      <c r="B376" s="244">
        <v>360</v>
      </c>
      <c r="C376" s="141" t="s">
        <v>1336</v>
      </c>
      <c r="D376" s="142" t="s">
        <v>1413</v>
      </c>
      <c r="E376" s="143" t="s">
        <v>1419</v>
      </c>
      <c r="F376" s="144" t="s">
        <v>1415</v>
      </c>
      <c r="G376" s="147" t="s">
        <v>81</v>
      </c>
      <c r="H376" s="145" t="s">
        <v>83</v>
      </c>
      <c r="I376" s="144" t="s">
        <v>1362</v>
      </c>
      <c r="J376" s="142" t="s">
        <v>151</v>
      </c>
      <c r="K376" s="141" t="s">
        <v>1420</v>
      </c>
      <c r="L376" s="189"/>
      <c r="M376" s="189"/>
      <c r="N376" s="189"/>
      <c r="O376" s="149" t="s">
        <v>141</v>
      </c>
      <c r="P376" s="150" t="s">
        <v>157</v>
      </c>
      <c r="Q376" s="151"/>
      <c r="R376" s="247" t="s">
        <v>25</v>
      </c>
      <c r="S376" s="126">
        <f>IF(R376="", "", IFERROR(VLOOKUP(R376, 'Config Option - UW'!$A$38:$B$42, 2, FALSE), "") + W376 + Y376 + AA376)</f>
        <v>70</v>
      </c>
      <c r="T376" s="128">
        <f>IFERROR(VLOOKUP(R376, 'Config Option - UW'!$A$38:$D$42, 3, FALSE), "")</f>
        <v>1.8749999999999999E-2</v>
      </c>
      <c r="U376" s="124">
        <f>IFERROR(VLOOKUP(R376, 'Config Option - UW'!$A$38:$D$42, 4, FALSE), "")</f>
        <v>0</v>
      </c>
      <c r="V376" s="233"/>
      <c r="W376" s="241">
        <f>IFERROR(VALUE(VLOOKUP(V376, 'Config Option - UW'!$B$5:$F$34, 5, FALSE)), 0)</f>
        <v>0</v>
      </c>
      <c r="X376" s="233"/>
      <c r="Y376" s="241">
        <f>IFERROR(VALUE(VLOOKUP(X376, 'Config Option - UW'!$B$5:$F$34, 5, FALSE)), 0)</f>
        <v>0</v>
      </c>
      <c r="Z376" s="233"/>
      <c r="AA376" s="242">
        <f>IFERROR(VALUE(VLOOKUP(Z376, 'Config Option - UW'!$B$5:$F$34, 5, FALSE)), 0)</f>
        <v>0</v>
      </c>
      <c r="AB376" s="238"/>
      <c r="AC376" s="242">
        <f>IFERROR(VALUE(VLOOKUP(AB376, 'Config Option - UW'!$B$5:$F$34, 5, FALSE)), 0)</f>
        <v>0</v>
      </c>
      <c r="AD376" s="191"/>
      <c r="AE376"/>
    </row>
    <row r="377" spans="1:31" ht="17">
      <c r="A377" s="140"/>
      <c r="B377" s="244">
        <v>361</v>
      </c>
      <c r="C377" s="141" t="s">
        <v>1336</v>
      </c>
      <c r="D377" s="142" t="s">
        <v>1413</v>
      </c>
      <c r="E377" s="143" t="s">
        <v>1421</v>
      </c>
      <c r="F377" s="144" t="s">
        <v>1415</v>
      </c>
      <c r="G377" s="147" t="s">
        <v>81</v>
      </c>
      <c r="H377" s="145" t="s">
        <v>83</v>
      </c>
      <c r="I377" s="144" t="s">
        <v>1362</v>
      </c>
      <c r="J377" s="142" t="s">
        <v>151</v>
      </c>
      <c r="K377" s="141" t="s">
        <v>1422</v>
      </c>
      <c r="L377" s="189"/>
      <c r="M377" s="189"/>
      <c r="N377" s="189"/>
      <c r="O377" s="149" t="s">
        <v>141</v>
      </c>
      <c r="P377" s="150" t="s">
        <v>157</v>
      </c>
      <c r="Q377" s="151"/>
      <c r="R377" s="247" t="s">
        <v>25</v>
      </c>
      <c r="S377" s="126">
        <f>IF(R377="", "", IFERROR(VLOOKUP(R377, 'Config Option - UW'!$A$38:$B$42, 2, FALSE), "") + W377 + Y377 + AA377)</f>
        <v>70</v>
      </c>
      <c r="T377" s="128">
        <f>IFERROR(VLOOKUP(R377, 'Config Option - UW'!$A$38:$D$42, 3, FALSE), "")</f>
        <v>1.8749999999999999E-2</v>
      </c>
      <c r="U377" s="124">
        <f>IFERROR(VLOOKUP(R377, 'Config Option - UW'!$A$38:$D$42, 4, FALSE), "")</f>
        <v>0</v>
      </c>
      <c r="V377" s="233"/>
      <c r="W377" s="241">
        <f>IFERROR(VALUE(VLOOKUP(V377, 'Config Option - UW'!$B$5:$F$34, 5, FALSE)), 0)</f>
        <v>0</v>
      </c>
      <c r="X377" s="233"/>
      <c r="Y377" s="241">
        <f>IFERROR(VALUE(VLOOKUP(X377, 'Config Option - UW'!$B$5:$F$34, 5, FALSE)), 0)</f>
        <v>0</v>
      </c>
      <c r="Z377" s="233"/>
      <c r="AA377" s="242">
        <f>IFERROR(VALUE(VLOOKUP(Z377, 'Config Option - UW'!$B$5:$F$34, 5, FALSE)), 0)</f>
        <v>0</v>
      </c>
      <c r="AB377" s="238"/>
      <c r="AC377" s="242">
        <f>IFERROR(VALUE(VLOOKUP(AB377, 'Config Option - UW'!$B$5:$F$34, 5, FALSE)), 0)</f>
        <v>0</v>
      </c>
      <c r="AD377" s="191"/>
      <c r="AE377"/>
    </row>
    <row r="378" spans="1:31" ht="16">
      <c r="A378" s="140"/>
      <c r="B378" s="244">
        <v>362</v>
      </c>
      <c r="C378" s="141" t="s">
        <v>1336</v>
      </c>
      <c r="D378" s="142" t="s">
        <v>1413</v>
      </c>
      <c r="E378" s="142" t="s">
        <v>1423</v>
      </c>
      <c r="F378" s="144" t="s">
        <v>1415</v>
      </c>
      <c r="G378" s="147" t="s">
        <v>81</v>
      </c>
      <c r="H378" s="145" t="s">
        <v>83</v>
      </c>
      <c r="I378" s="144" t="s">
        <v>1362</v>
      </c>
      <c r="J378" s="142" t="s">
        <v>151</v>
      </c>
      <c r="K378" s="141" t="s">
        <v>1424</v>
      </c>
      <c r="L378" s="189"/>
      <c r="M378" s="189"/>
      <c r="N378" s="189"/>
      <c r="O378" s="149" t="s">
        <v>141</v>
      </c>
      <c r="P378" s="150" t="s">
        <v>157</v>
      </c>
      <c r="Q378" s="151"/>
      <c r="R378" s="247" t="s">
        <v>25</v>
      </c>
      <c r="S378" s="126">
        <f>IF(R378="", "", IFERROR(VLOOKUP(R378, 'Config Option - UW'!$A$38:$B$42, 2, FALSE), "") + W378 + Y378 + AA378)</f>
        <v>70</v>
      </c>
      <c r="T378" s="128">
        <f>IFERROR(VLOOKUP(R378, 'Config Option - UW'!$A$38:$D$42, 3, FALSE), "")</f>
        <v>1.8749999999999999E-2</v>
      </c>
      <c r="U378" s="124">
        <f>IFERROR(VLOOKUP(R378, 'Config Option - UW'!$A$38:$D$42, 4, FALSE), "")</f>
        <v>0</v>
      </c>
      <c r="V378" s="233"/>
      <c r="W378" s="241">
        <f>IFERROR(VALUE(VLOOKUP(V378, 'Config Option - UW'!$B$5:$F$34, 5, FALSE)), 0)</f>
        <v>0</v>
      </c>
      <c r="X378" s="233"/>
      <c r="Y378" s="241">
        <f>IFERROR(VALUE(VLOOKUP(X378, 'Config Option - UW'!$B$5:$F$34, 5, FALSE)), 0)</f>
        <v>0</v>
      </c>
      <c r="Z378" s="233"/>
      <c r="AA378" s="242">
        <f>IFERROR(VALUE(VLOOKUP(Z378, 'Config Option - UW'!$B$5:$F$34, 5, FALSE)), 0)</f>
        <v>0</v>
      </c>
      <c r="AB378" s="238"/>
      <c r="AC378" s="242">
        <f>IFERROR(VALUE(VLOOKUP(AB378, 'Config Option - UW'!$B$5:$F$34, 5, FALSE)), 0)</f>
        <v>0</v>
      </c>
      <c r="AD378" s="191"/>
      <c r="AE378"/>
    </row>
    <row r="379" spans="1:31" ht="16">
      <c r="A379" s="140"/>
      <c r="B379" s="244">
        <v>363</v>
      </c>
      <c r="C379" s="141" t="s">
        <v>1425</v>
      </c>
      <c r="D379" s="142" t="s">
        <v>1413</v>
      </c>
      <c r="E379" s="142" t="s">
        <v>1426</v>
      </c>
      <c r="F379" s="144" t="s">
        <v>1415</v>
      </c>
      <c r="G379" s="147" t="s">
        <v>81</v>
      </c>
      <c r="H379" s="145" t="s">
        <v>83</v>
      </c>
      <c r="I379" s="144" t="s">
        <v>1362</v>
      </c>
      <c r="J379" s="142" t="s">
        <v>151</v>
      </c>
      <c r="K379" s="141" t="s">
        <v>1427</v>
      </c>
      <c r="L379" s="189"/>
      <c r="M379" s="189"/>
      <c r="N379" s="189"/>
      <c r="O379" s="149" t="s">
        <v>141</v>
      </c>
      <c r="P379" s="150" t="s">
        <v>157</v>
      </c>
      <c r="Q379" s="151"/>
      <c r="R379" s="247" t="s">
        <v>25</v>
      </c>
      <c r="S379" s="126">
        <f>IF(R379="", "", IFERROR(VLOOKUP(R379, 'Config Option - UW'!$A$38:$B$42, 2, FALSE), "") + W379 + Y379 + AA379)</f>
        <v>70</v>
      </c>
      <c r="T379" s="128">
        <f>IFERROR(VLOOKUP(R379, 'Config Option - UW'!$A$38:$D$42, 3, FALSE), "")</f>
        <v>1.8749999999999999E-2</v>
      </c>
      <c r="U379" s="124">
        <f>IFERROR(VLOOKUP(R379, 'Config Option - UW'!$A$38:$D$42, 4, FALSE), "")</f>
        <v>0</v>
      </c>
      <c r="V379" s="233"/>
      <c r="W379" s="241">
        <f>IFERROR(VALUE(VLOOKUP(V379, 'Config Option - UW'!$B$5:$F$34, 5, FALSE)), 0)</f>
        <v>0</v>
      </c>
      <c r="X379" s="233"/>
      <c r="Y379" s="241">
        <f>IFERROR(VALUE(VLOOKUP(X379, 'Config Option - UW'!$B$5:$F$34, 5, FALSE)), 0)</f>
        <v>0</v>
      </c>
      <c r="Z379" s="233"/>
      <c r="AA379" s="242">
        <f>IFERROR(VALUE(VLOOKUP(Z379, 'Config Option - UW'!$B$5:$F$34, 5, FALSE)), 0)</f>
        <v>0</v>
      </c>
      <c r="AB379" s="238"/>
      <c r="AC379" s="242">
        <f>IFERROR(VALUE(VLOOKUP(AB379, 'Config Option - UW'!$B$5:$F$34, 5, FALSE)), 0)</f>
        <v>0</v>
      </c>
      <c r="AD379" s="191"/>
      <c r="AE379"/>
    </row>
    <row r="380" spans="1:31" ht="17">
      <c r="A380" s="184"/>
      <c r="B380" s="244">
        <v>364</v>
      </c>
      <c r="C380" s="141" t="s">
        <v>1159</v>
      </c>
      <c r="D380" s="142" t="s">
        <v>1428</v>
      </c>
      <c r="E380" s="143" t="s">
        <v>1429</v>
      </c>
      <c r="F380" s="144" t="s">
        <v>137</v>
      </c>
      <c r="G380" s="147" t="s">
        <v>81</v>
      </c>
      <c r="H380" s="145" t="s">
        <v>83</v>
      </c>
      <c r="I380" s="144" t="s">
        <v>138</v>
      </c>
      <c r="J380" s="142" t="s">
        <v>151</v>
      </c>
      <c r="K380" s="141" t="s">
        <v>1430</v>
      </c>
      <c r="L380" s="147"/>
      <c r="M380" s="168"/>
      <c r="N380" s="167"/>
      <c r="O380" s="149" t="s">
        <v>141</v>
      </c>
      <c r="P380" s="150" t="s">
        <v>157</v>
      </c>
      <c r="Q380" s="151"/>
      <c r="R380" s="247" t="s">
        <v>25</v>
      </c>
      <c r="S380" s="126">
        <f>IF(R380="", "", IFERROR(VLOOKUP(R380, 'Config Option - UW'!$A$38:$B$42, 2, FALSE), "") + W380 + Y380 + AA380)</f>
        <v>70</v>
      </c>
      <c r="T380" s="128">
        <f>IFERROR(VLOOKUP(R380, 'Config Option - UW'!$A$38:$D$42, 3, FALSE), "")</f>
        <v>1.8749999999999999E-2</v>
      </c>
      <c r="U380" s="124">
        <f>IFERROR(VLOOKUP(R380, 'Config Option - UW'!$A$38:$D$42, 4, FALSE), "")</f>
        <v>0</v>
      </c>
      <c r="V380" s="233"/>
      <c r="W380" s="241">
        <f>IFERROR(VALUE(VLOOKUP(V380, 'Config Option - UW'!$B$5:$F$34, 5, FALSE)), 0)</f>
        <v>0</v>
      </c>
      <c r="X380" s="233"/>
      <c r="Y380" s="241">
        <f>IFERROR(VALUE(VLOOKUP(X380, 'Config Option - UW'!$B$5:$F$34, 5, FALSE)), 0)</f>
        <v>0</v>
      </c>
      <c r="Z380" s="233"/>
      <c r="AA380" s="242">
        <f>IFERROR(VALUE(VLOOKUP(Z380, 'Config Option - UW'!$B$5:$F$34, 5, FALSE)), 0)</f>
        <v>0</v>
      </c>
      <c r="AB380" s="238"/>
      <c r="AC380" s="242">
        <f>IFERROR(VALUE(VLOOKUP(AB380, 'Config Option - UW'!$B$5:$F$34, 5, FALSE)), 0)</f>
        <v>0</v>
      </c>
      <c r="AD380" s="191"/>
      <c r="AE380"/>
    </row>
    <row r="381" spans="1:31" ht="16">
      <c r="A381" s="142"/>
      <c r="B381" s="244">
        <v>365</v>
      </c>
      <c r="C381" s="141"/>
      <c r="D381" s="197" t="s">
        <v>1150</v>
      </c>
      <c r="E381" s="202" t="s">
        <v>1431</v>
      </c>
      <c r="F381" s="161" t="s">
        <v>137</v>
      </c>
      <c r="G381" s="159" t="s">
        <v>81</v>
      </c>
      <c r="H381" s="253" t="s">
        <v>83</v>
      </c>
      <c r="I381" s="161" t="s">
        <v>138</v>
      </c>
      <c r="J381" s="199" t="s">
        <v>238</v>
      </c>
      <c r="K381" s="199" t="s">
        <v>1432</v>
      </c>
      <c r="L381" s="162"/>
      <c r="M381" s="168"/>
      <c r="N381" s="191"/>
      <c r="O381" s="166" t="s">
        <v>214</v>
      </c>
      <c r="P381" s="150" t="s">
        <v>157</v>
      </c>
      <c r="Q381" s="151"/>
      <c r="R381" s="247"/>
      <c r="S381" s="126" t="str">
        <f>IF(R381="", "", IFERROR(VLOOKUP(R381, 'Config Option - UW'!$A$38:$B$42, 2, FALSE), "") + W381 + Y381 + AA381)</f>
        <v/>
      </c>
      <c r="T381" s="128" t="str">
        <f>IFERROR(VLOOKUP(R381, 'Config Option - UW'!$A$38:$D$42, 3, FALSE), "")</f>
        <v/>
      </c>
      <c r="U381" s="124" t="str">
        <f>IFERROR(VLOOKUP(R381, 'Config Option - UW'!$A$38:$D$42, 4, FALSE), "")</f>
        <v/>
      </c>
      <c r="V381" s="233"/>
      <c r="W381" s="241">
        <f>IFERROR(VALUE(VLOOKUP(V381, 'Config Option - UW'!$B$5:$F$34, 5, FALSE)), 0)</f>
        <v>0</v>
      </c>
      <c r="X381" s="233"/>
      <c r="Y381" s="241">
        <f>IFERROR(VALUE(VLOOKUP(X381, 'Config Option - UW'!$B$5:$F$34, 5, FALSE)), 0)</f>
        <v>0</v>
      </c>
      <c r="Z381" s="233"/>
      <c r="AA381" s="242">
        <f>IFERROR(VALUE(VLOOKUP(Z381, 'Config Option - UW'!$B$5:$F$34, 5, FALSE)), 0)</f>
        <v>0</v>
      </c>
      <c r="AB381" s="238"/>
      <c r="AC381" s="242">
        <f>IFERROR(VALUE(VLOOKUP(AB381, 'Config Option - UW'!$B$5:$F$34, 5, FALSE)), 0)</f>
        <v>0</v>
      </c>
      <c r="AD381" s="191"/>
      <c r="AE381"/>
    </row>
    <row r="382" spans="1:31" ht="17">
      <c r="A382" s="142"/>
      <c r="B382" s="244">
        <v>366</v>
      </c>
      <c r="C382" s="141" t="s">
        <v>1433</v>
      </c>
      <c r="D382" s="142" t="s">
        <v>1413</v>
      </c>
      <c r="E382" s="143" t="s">
        <v>1434</v>
      </c>
      <c r="F382" s="144" t="s">
        <v>1415</v>
      </c>
      <c r="G382" s="147" t="s">
        <v>81</v>
      </c>
      <c r="H382" s="145" t="s">
        <v>83</v>
      </c>
      <c r="I382" s="144" t="s">
        <v>1362</v>
      </c>
      <c r="J382" s="142" t="s">
        <v>184</v>
      </c>
      <c r="K382" s="141" t="s">
        <v>1435</v>
      </c>
      <c r="L382" s="147"/>
      <c r="M382" s="168"/>
      <c r="N382" s="191"/>
      <c r="O382" s="149" t="s">
        <v>141</v>
      </c>
      <c r="P382" s="150" t="s">
        <v>157</v>
      </c>
      <c r="Q382" s="151"/>
      <c r="R382" s="247" t="s">
        <v>49</v>
      </c>
      <c r="S382" s="126">
        <f>IF(R382="", "", IFERROR(VLOOKUP(R382, 'Config Option - UW'!$A$38:$B$42, 2, FALSE), "") + W382 + Y382 + AA382)</f>
        <v>44.334000000000003</v>
      </c>
      <c r="T382" s="128">
        <f>IFERROR(VLOOKUP(R382, 'Config Option - UW'!$A$38:$D$42, 3, FALSE), "")</f>
        <v>1.8749999999999999E-2</v>
      </c>
      <c r="U382" s="124">
        <f>IFERROR(VLOOKUP(R382, 'Config Option - UW'!$A$38:$D$42, 4, FALSE), "")</f>
        <v>4.7600000000000003E-2</v>
      </c>
      <c r="V382" s="233" t="s">
        <v>166</v>
      </c>
      <c r="W382" s="241">
        <f>IFERROR(VALUE(VLOOKUP(V382, 'Config Option - UW'!$B$5:$F$34, 5, FALSE)), 0)</f>
        <v>3.0659999999999998</v>
      </c>
      <c r="X382" s="233" t="s">
        <v>201</v>
      </c>
      <c r="Y382" s="241">
        <f>IFERROR(VALUE(VLOOKUP(X382, 'Config Option - UW'!$B$5:$F$34, 5, FALSE)), 0)</f>
        <v>2.2680000000000002</v>
      </c>
      <c r="Z382" s="236"/>
      <c r="AA382" s="242">
        <f>IFERROR(VALUE(VLOOKUP(Z382, 'Config Option - UW'!$B$5:$F$34, 5, FALSE)), 0)</f>
        <v>0</v>
      </c>
      <c r="AB382" s="233"/>
      <c r="AC382" s="242">
        <f>IFERROR(VALUE(VLOOKUP(AB382, 'Config Option - UW'!$B$5:$F$34, 5, FALSE)), 0)</f>
        <v>0</v>
      </c>
      <c r="AD382" s="191"/>
      <c r="AE382"/>
    </row>
    <row r="383" spans="1:31" ht="16">
      <c r="A383" s="142"/>
      <c r="B383" s="244">
        <v>367</v>
      </c>
      <c r="C383" s="141" t="s">
        <v>888</v>
      </c>
      <c r="D383" s="142" t="s">
        <v>1436</v>
      </c>
      <c r="E383" s="214" t="s">
        <v>1437</v>
      </c>
      <c r="F383" s="144" t="s">
        <v>137</v>
      </c>
      <c r="G383" s="147" t="s">
        <v>81</v>
      </c>
      <c r="H383" s="145" t="s">
        <v>83</v>
      </c>
      <c r="I383" s="144" t="s">
        <v>138</v>
      </c>
      <c r="J383" s="142" t="s">
        <v>139</v>
      </c>
      <c r="K383" s="141" t="s">
        <v>1438</v>
      </c>
      <c r="L383" s="189"/>
      <c r="M383" s="189"/>
      <c r="N383" s="189"/>
      <c r="O383" s="149" t="s">
        <v>141</v>
      </c>
      <c r="P383" s="150" t="s">
        <v>157</v>
      </c>
      <c r="Q383" s="151"/>
      <c r="R383" s="247" t="s">
        <v>53</v>
      </c>
      <c r="S383" s="126">
        <f>IF(R383="", "", IFERROR(VLOOKUP(R383, 'Config Option - UW'!$A$38:$B$42, 2, FALSE), "") + W383 + Y383 + AA383)</f>
        <v>65</v>
      </c>
      <c r="T383" s="128">
        <f>IFERROR(VLOOKUP(R383, 'Config Option - UW'!$A$38:$D$42, 3, FALSE), "")</f>
        <v>1.8749999999999999E-2</v>
      </c>
      <c r="U383" s="124">
        <f>IFERROR(VLOOKUP(R383, 'Config Option - UW'!$A$38:$D$42, 4, FALSE), "")</f>
        <v>4.7600000000000003E-2</v>
      </c>
      <c r="V383" s="233"/>
      <c r="W383" s="241">
        <f>IFERROR(VALUE(VLOOKUP(V383, 'Config Option - UW'!$B$5:$F$34, 5, FALSE)), 0)</f>
        <v>0</v>
      </c>
      <c r="X383" s="233"/>
      <c r="Y383" s="241">
        <f>IFERROR(VALUE(VLOOKUP(X383, 'Config Option - UW'!$B$5:$F$34, 5, FALSE)), 0)</f>
        <v>0</v>
      </c>
      <c r="Z383" s="233"/>
      <c r="AA383" s="242">
        <f>IFERROR(VALUE(VLOOKUP(Z383, 'Config Option - UW'!$B$5:$F$34, 5, FALSE)), 0)</f>
        <v>0</v>
      </c>
      <c r="AB383" s="238"/>
      <c r="AC383" s="242">
        <f>IFERROR(VALUE(VLOOKUP(AB383, 'Config Option - UW'!$B$5:$F$34, 5, FALSE)), 0)</f>
        <v>0</v>
      </c>
      <c r="AD383" s="191"/>
      <c r="AE383"/>
    </row>
    <row r="384" spans="1:31" ht="16">
      <c r="A384" s="142"/>
      <c r="B384" s="244">
        <v>368</v>
      </c>
      <c r="C384" s="141" t="s">
        <v>888</v>
      </c>
      <c r="D384" s="142" t="s">
        <v>1436</v>
      </c>
      <c r="E384" s="142" t="s">
        <v>1439</v>
      </c>
      <c r="F384" s="144" t="s">
        <v>137</v>
      </c>
      <c r="G384" s="147" t="s">
        <v>81</v>
      </c>
      <c r="H384" s="145" t="s">
        <v>83</v>
      </c>
      <c r="I384" s="144" t="s">
        <v>138</v>
      </c>
      <c r="J384" s="142" t="s">
        <v>139</v>
      </c>
      <c r="K384" s="141" t="s">
        <v>1440</v>
      </c>
      <c r="L384" s="189"/>
      <c r="M384" s="189"/>
      <c r="N384" s="189"/>
      <c r="O384" s="149" t="s">
        <v>141</v>
      </c>
      <c r="P384" s="150" t="s">
        <v>157</v>
      </c>
      <c r="Q384" s="151"/>
      <c r="R384" s="247" t="s">
        <v>53</v>
      </c>
      <c r="S384" s="126">
        <f>IF(R384="", "", IFERROR(VLOOKUP(R384, 'Config Option - UW'!$A$38:$B$42, 2, FALSE), "") + W384 + Y384 + AA384)</f>
        <v>65</v>
      </c>
      <c r="T384" s="128">
        <f>IFERROR(VLOOKUP(R384, 'Config Option - UW'!$A$38:$D$42, 3, FALSE), "")</f>
        <v>1.8749999999999999E-2</v>
      </c>
      <c r="U384" s="124">
        <f>IFERROR(VLOOKUP(R384, 'Config Option - UW'!$A$38:$D$42, 4, FALSE), "")</f>
        <v>4.7600000000000003E-2</v>
      </c>
      <c r="V384" s="233"/>
      <c r="W384" s="241">
        <f>IFERROR(VALUE(VLOOKUP(V384, 'Config Option - UW'!$B$5:$F$34, 5, FALSE)), 0)</f>
        <v>0</v>
      </c>
      <c r="X384" s="233"/>
      <c r="Y384" s="241">
        <f>IFERROR(VALUE(VLOOKUP(X384, 'Config Option - UW'!$B$5:$F$34, 5, FALSE)), 0)</f>
        <v>0</v>
      </c>
      <c r="Z384" s="233"/>
      <c r="AA384" s="242">
        <f>IFERROR(VALUE(VLOOKUP(Z384, 'Config Option - UW'!$B$5:$F$34, 5, FALSE)), 0)</f>
        <v>0</v>
      </c>
      <c r="AB384" s="238"/>
      <c r="AC384" s="242">
        <f>IFERROR(VALUE(VLOOKUP(AB384, 'Config Option - UW'!$B$5:$F$34, 5, FALSE)), 0)</f>
        <v>0</v>
      </c>
      <c r="AD384" s="191"/>
      <c r="AE384"/>
    </row>
    <row r="385" spans="1:31" ht="17">
      <c r="A385" s="142"/>
      <c r="B385" s="244">
        <v>369</v>
      </c>
      <c r="C385" s="141" t="s">
        <v>188</v>
      </c>
      <c r="D385" s="142" t="s">
        <v>1436</v>
      </c>
      <c r="E385" s="143" t="s">
        <v>1441</v>
      </c>
      <c r="F385" s="144" t="s">
        <v>137</v>
      </c>
      <c r="G385" s="147" t="s">
        <v>81</v>
      </c>
      <c r="H385" s="145" t="s">
        <v>83</v>
      </c>
      <c r="I385" s="144" t="s">
        <v>138</v>
      </c>
      <c r="J385" s="142" t="s">
        <v>146</v>
      </c>
      <c r="K385" s="141" t="s">
        <v>1442</v>
      </c>
      <c r="L385" s="147"/>
      <c r="M385" s="168"/>
      <c r="N385" s="167"/>
      <c r="O385" s="149" t="s">
        <v>141</v>
      </c>
      <c r="P385" s="150" t="s">
        <v>157</v>
      </c>
      <c r="Q385" s="151"/>
      <c r="R385" s="247" t="s">
        <v>21</v>
      </c>
      <c r="S385" s="126">
        <f>IF(R385="", "", IFERROR(VLOOKUP(R385, 'Config Option - UW'!$A$38:$B$42, 2, FALSE), "") + W385 + Y385 + AA385)</f>
        <v>34.4255</v>
      </c>
      <c r="T385" s="128">
        <f>IFERROR(VLOOKUP(R385, 'Config Option - UW'!$A$38:$D$42, 3, FALSE), "")</f>
        <v>1.8749999999999999E-2</v>
      </c>
      <c r="U385" s="124">
        <f>IFERROR(VLOOKUP(R385, 'Config Option - UW'!$A$38:$D$42, 4, FALSE), "")</f>
        <v>0</v>
      </c>
      <c r="V385" s="233" t="s">
        <v>153</v>
      </c>
      <c r="W385" s="241">
        <f>IFERROR(VALUE(VLOOKUP(V385, 'Config Option - UW'!$B$5:$F$34, 5, FALSE)), 0)</f>
        <v>2.4255</v>
      </c>
      <c r="X385" s="236"/>
      <c r="Y385" s="241">
        <f>IFERROR(VALUE(VLOOKUP(X385, 'Config Option - UW'!$B$5:$F$34, 5, FALSE)), 0)</f>
        <v>0</v>
      </c>
      <c r="Z385" s="233"/>
      <c r="AA385" s="242">
        <f>IFERROR(VALUE(VLOOKUP(Z385, 'Config Option - UW'!$B$5:$F$34, 5, FALSE)), 0)</f>
        <v>0</v>
      </c>
      <c r="AB385" s="233"/>
      <c r="AC385" s="242">
        <f>IFERROR(VALUE(VLOOKUP(AB385, 'Config Option - UW'!$B$5:$F$34, 5, FALSE)), 0)</f>
        <v>0</v>
      </c>
      <c r="AD385" s="191"/>
      <c r="AE385"/>
    </row>
    <row r="386" spans="1:31" ht="16">
      <c r="A386" s="142"/>
      <c r="B386" s="244">
        <v>370</v>
      </c>
      <c r="C386" s="141" t="s">
        <v>888</v>
      </c>
      <c r="D386" s="142" t="s">
        <v>1436</v>
      </c>
      <c r="E386" s="142" t="s">
        <v>1443</v>
      </c>
      <c r="F386" s="144" t="s">
        <v>137</v>
      </c>
      <c r="G386" s="147" t="s">
        <v>81</v>
      </c>
      <c r="H386" s="145" t="s">
        <v>83</v>
      </c>
      <c r="I386" s="144" t="s">
        <v>138</v>
      </c>
      <c r="J386" s="142" t="s">
        <v>139</v>
      </c>
      <c r="K386" s="141" t="s">
        <v>1444</v>
      </c>
      <c r="L386" s="189"/>
      <c r="M386" s="189"/>
      <c r="N386" s="189"/>
      <c r="O386" s="149" t="s">
        <v>141</v>
      </c>
      <c r="P386" s="150" t="s">
        <v>157</v>
      </c>
      <c r="Q386" s="151"/>
      <c r="R386" s="247" t="s">
        <v>53</v>
      </c>
      <c r="S386" s="126">
        <f>IF(R386="", "", IFERROR(VLOOKUP(R386, 'Config Option - UW'!$A$38:$B$42, 2, FALSE), "") + W386 + Y386 + AA386)</f>
        <v>65</v>
      </c>
      <c r="T386" s="128">
        <f>IFERROR(VLOOKUP(R386, 'Config Option - UW'!$A$38:$D$42, 3, FALSE), "")</f>
        <v>1.8749999999999999E-2</v>
      </c>
      <c r="U386" s="124">
        <f>IFERROR(VLOOKUP(R386, 'Config Option - UW'!$A$38:$D$42, 4, FALSE), "")</f>
        <v>4.7600000000000003E-2</v>
      </c>
      <c r="V386" s="233"/>
      <c r="W386" s="241">
        <f>IFERROR(VALUE(VLOOKUP(V386, 'Config Option - UW'!$B$5:$F$34, 5, FALSE)), 0)</f>
        <v>0</v>
      </c>
      <c r="X386" s="233"/>
      <c r="Y386" s="241">
        <f>IFERROR(VALUE(VLOOKUP(X386, 'Config Option - UW'!$B$5:$F$34, 5, FALSE)), 0)</f>
        <v>0</v>
      </c>
      <c r="Z386" s="233"/>
      <c r="AA386" s="242">
        <f>IFERROR(VALUE(VLOOKUP(Z386, 'Config Option - UW'!$B$5:$F$34, 5, FALSE)), 0)</f>
        <v>0</v>
      </c>
      <c r="AB386" s="238"/>
      <c r="AC386" s="242">
        <f>IFERROR(VALUE(VLOOKUP(AB386, 'Config Option - UW'!$B$5:$F$34, 5, FALSE)), 0)</f>
        <v>0</v>
      </c>
      <c r="AD386" s="191"/>
      <c r="AE386"/>
    </row>
    <row r="387" spans="1:31" ht="17">
      <c r="A387" s="142"/>
      <c r="B387" s="244">
        <v>371</v>
      </c>
      <c r="C387" s="141" t="s">
        <v>888</v>
      </c>
      <c r="D387" s="142" t="s">
        <v>1436</v>
      </c>
      <c r="E387" s="143" t="s">
        <v>1445</v>
      </c>
      <c r="F387" s="144" t="s">
        <v>137</v>
      </c>
      <c r="G387" s="147" t="s">
        <v>81</v>
      </c>
      <c r="H387" s="145" t="s">
        <v>83</v>
      </c>
      <c r="I387" s="144" t="s">
        <v>138</v>
      </c>
      <c r="J387" s="142" t="s">
        <v>195</v>
      </c>
      <c r="K387" s="141" t="s">
        <v>1446</v>
      </c>
      <c r="L387" s="189"/>
      <c r="M387" s="189"/>
      <c r="N387" s="189"/>
      <c r="O387" s="149" t="s">
        <v>141</v>
      </c>
      <c r="P387" s="150" t="s">
        <v>157</v>
      </c>
      <c r="Q387" s="151"/>
      <c r="R387" s="247" t="s">
        <v>64</v>
      </c>
      <c r="S387" s="126">
        <f>IF(R387="", "", IFERROR(VLOOKUP(R387, 'Config Option - UW'!$A$38:$B$42, 2, FALSE), "") + W387 + Y387 + AA387)</f>
        <v>89.65100000000001</v>
      </c>
      <c r="T387" s="128">
        <f>IFERROR(VLOOKUP(R387, 'Config Option - UW'!$A$38:$D$42, 3, FALSE), "")</f>
        <v>1.8749999999999999E-2</v>
      </c>
      <c r="U387" s="124">
        <f>IFERROR(VLOOKUP(R387, 'Config Option - UW'!$A$38:$D$42, 4, FALSE), "")</f>
        <v>4.7600000000000003E-2</v>
      </c>
      <c r="V387" s="233" t="s">
        <v>197</v>
      </c>
      <c r="W387" s="241">
        <f>IFERROR(VALUE(VLOOKUP(V387, 'Config Option - UW'!$B$5:$F$34, 5, FALSE)), 0)</f>
        <v>10.311</v>
      </c>
      <c r="X387" s="233" t="s">
        <v>235</v>
      </c>
      <c r="Y387" s="241">
        <f>IFERROR(VALUE(VLOOKUP(X387, 'Config Option - UW'!$B$5:$F$34, 5, FALSE)), 0)</f>
        <v>4.34</v>
      </c>
      <c r="Z387" s="233"/>
      <c r="AA387" s="242">
        <f>IFERROR(VALUE(VLOOKUP(Z387, 'Config Option - UW'!$B$5:$F$34, 5, FALSE)), 0)</f>
        <v>0</v>
      </c>
      <c r="AB387" s="236"/>
      <c r="AC387" s="242">
        <f>IFERROR(VALUE(VLOOKUP(AB387, 'Config Option - UW'!$B$5:$F$34, 5, FALSE)), 0)</f>
        <v>0</v>
      </c>
      <c r="AD387" s="191"/>
      <c r="AE387"/>
    </row>
    <row r="388" spans="1:31" ht="16">
      <c r="A388" s="142"/>
      <c r="B388" s="244">
        <v>372</v>
      </c>
      <c r="C388" s="141" t="s">
        <v>888</v>
      </c>
      <c r="D388" s="142" t="s">
        <v>1447</v>
      </c>
      <c r="E388" s="142" t="s">
        <v>1448</v>
      </c>
      <c r="F388" s="144" t="s">
        <v>137</v>
      </c>
      <c r="G388" s="147" t="s">
        <v>81</v>
      </c>
      <c r="H388" s="145" t="s">
        <v>83</v>
      </c>
      <c r="I388" s="144" t="s">
        <v>138</v>
      </c>
      <c r="J388" s="142" t="s">
        <v>139</v>
      </c>
      <c r="K388" s="141" t="s">
        <v>1449</v>
      </c>
      <c r="L388" s="189"/>
      <c r="M388" s="189"/>
      <c r="N388" s="189"/>
      <c r="O388" s="149" t="s">
        <v>141</v>
      </c>
      <c r="P388" s="150" t="s">
        <v>157</v>
      </c>
      <c r="Q388" s="151"/>
      <c r="R388" s="247" t="s">
        <v>53</v>
      </c>
      <c r="S388" s="126">
        <f>IF(R388="", "", IFERROR(VLOOKUP(R388, 'Config Option - UW'!$A$38:$B$42, 2, FALSE), "") + W388 + Y388 + AA388)</f>
        <v>65</v>
      </c>
      <c r="T388" s="128">
        <f>IFERROR(VLOOKUP(R388, 'Config Option - UW'!$A$38:$D$42, 3, FALSE), "")</f>
        <v>1.8749999999999999E-2</v>
      </c>
      <c r="U388" s="124">
        <f>IFERROR(VLOOKUP(R388, 'Config Option - UW'!$A$38:$D$42, 4, FALSE), "")</f>
        <v>4.7600000000000003E-2</v>
      </c>
      <c r="V388" s="233"/>
      <c r="W388" s="241">
        <f>IFERROR(VALUE(VLOOKUP(V388, 'Config Option - UW'!$B$5:$F$34, 5, FALSE)), 0)</f>
        <v>0</v>
      </c>
      <c r="X388" s="233"/>
      <c r="Y388" s="241">
        <f>IFERROR(VALUE(VLOOKUP(X388, 'Config Option - UW'!$B$5:$F$34, 5, FALSE)), 0)</f>
        <v>0</v>
      </c>
      <c r="Z388" s="233"/>
      <c r="AA388" s="242">
        <f>IFERROR(VALUE(VLOOKUP(Z388, 'Config Option - UW'!$B$5:$F$34, 5, FALSE)), 0)</f>
        <v>0</v>
      </c>
      <c r="AB388" s="238"/>
      <c r="AC388" s="242">
        <f>IFERROR(VALUE(VLOOKUP(AB388, 'Config Option - UW'!$B$5:$F$34, 5, FALSE)), 0)</f>
        <v>0</v>
      </c>
      <c r="AD388" s="191"/>
      <c r="AE388"/>
    </row>
    <row r="389" spans="1:31" ht="17">
      <c r="A389" s="142"/>
      <c r="B389" s="244">
        <v>373</v>
      </c>
      <c r="C389" s="141" t="s">
        <v>1450</v>
      </c>
      <c r="D389" s="142" t="s">
        <v>1451</v>
      </c>
      <c r="E389" s="143" t="s">
        <v>1452</v>
      </c>
      <c r="F389" s="144" t="s">
        <v>137</v>
      </c>
      <c r="G389" s="147" t="s">
        <v>81</v>
      </c>
      <c r="H389" s="145" t="s">
        <v>83</v>
      </c>
      <c r="I389" s="144" t="s">
        <v>138</v>
      </c>
      <c r="J389" s="142" t="s">
        <v>151</v>
      </c>
      <c r="K389" s="141" t="s">
        <v>1453</v>
      </c>
      <c r="L389" s="189"/>
      <c r="M389" s="189"/>
      <c r="N389" s="189"/>
      <c r="O389" s="149" t="s">
        <v>141</v>
      </c>
      <c r="P389" s="150" t="s">
        <v>157</v>
      </c>
      <c r="Q389" s="151"/>
      <c r="R389" s="247" t="s">
        <v>25</v>
      </c>
      <c r="S389" s="126">
        <f>IF(R389="", "", IFERROR(VLOOKUP(R389, 'Config Option - UW'!$A$38:$B$42, 2, FALSE), "") + W389 + Y389 + AA389)</f>
        <v>70</v>
      </c>
      <c r="T389" s="128">
        <f>IFERROR(VLOOKUP(R389, 'Config Option - UW'!$A$38:$D$42, 3, FALSE), "")</f>
        <v>1.8749999999999999E-2</v>
      </c>
      <c r="U389" s="124">
        <f>IFERROR(VLOOKUP(R389, 'Config Option - UW'!$A$38:$D$42, 4, FALSE), "")</f>
        <v>0</v>
      </c>
      <c r="V389" s="233"/>
      <c r="W389" s="241">
        <f>IFERROR(VALUE(VLOOKUP(V389, 'Config Option - UW'!$B$5:$F$34, 5, FALSE)), 0)</f>
        <v>0</v>
      </c>
      <c r="X389" s="233"/>
      <c r="Y389" s="241">
        <f>IFERROR(VALUE(VLOOKUP(X389, 'Config Option - UW'!$B$5:$F$34, 5, FALSE)), 0)</f>
        <v>0</v>
      </c>
      <c r="Z389" s="233"/>
      <c r="AA389" s="242">
        <f>IFERROR(VALUE(VLOOKUP(Z389, 'Config Option - UW'!$B$5:$F$34, 5, FALSE)), 0)</f>
        <v>0</v>
      </c>
      <c r="AB389" s="238"/>
      <c r="AC389" s="242">
        <f>IFERROR(VALUE(VLOOKUP(AB389, 'Config Option - UW'!$B$5:$F$34, 5, FALSE)), 0)</f>
        <v>0</v>
      </c>
      <c r="AD389" s="191"/>
      <c r="AE389"/>
    </row>
    <row r="390" spans="1:31" ht="16">
      <c r="A390" s="142"/>
      <c r="B390" s="244">
        <v>374</v>
      </c>
      <c r="C390" s="141" t="s">
        <v>1454</v>
      </c>
      <c r="D390" s="142" t="s">
        <v>1455</v>
      </c>
      <c r="E390" s="142" t="s">
        <v>1456</v>
      </c>
      <c r="F390" s="144" t="s">
        <v>137</v>
      </c>
      <c r="G390" s="147" t="s">
        <v>81</v>
      </c>
      <c r="H390" s="145" t="s">
        <v>83</v>
      </c>
      <c r="I390" s="144" t="s">
        <v>138</v>
      </c>
      <c r="J390" s="142" t="s">
        <v>151</v>
      </c>
      <c r="K390" s="141" t="s">
        <v>1457</v>
      </c>
      <c r="L390" s="189"/>
      <c r="M390" s="189"/>
      <c r="N390" s="189"/>
      <c r="O390" s="149" t="s">
        <v>141</v>
      </c>
      <c r="P390" s="150" t="s">
        <v>157</v>
      </c>
      <c r="Q390" s="151"/>
      <c r="R390" s="247" t="s">
        <v>25</v>
      </c>
      <c r="S390" s="126">
        <f>IF(R390="", "", IFERROR(VLOOKUP(R390, 'Config Option - UW'!$A$38:$B$42, 2, FALSE), "") + W390 + Y390 + AA390)</f>
        <v>70</v>
      </c>
      <c r="T390" s="128">
        <f>IFERROR(VLOOKUP(R390, 'Config Option - UW'!$A$38:$D$42, 3, FALSE), "")</f>
        <v>1.8749999999999999E-2</v>
      </c>
      <c r="U390" s="124">
        <f>IFERROR(VLOOKUP(R390, 'Config Option - UW'!$A$38:$D$42, 4, FALSE), "")</f>
        <v>0</v>
      </c>
      <c r="V390" s="233"/>
      <c r="W390" s="241">
        <f>IFERROR(VALUE(VLOOKUP(V390, 'Config Option - UW'!$B$5:$F$34, 5, FALSE)), 0)</f>
        <v>0</v>
      </c>
      <c r="X390" s="233"/>
      <c r="Y390" s="241">
        <f>IFERROR(VALUE(VLOOKUP(X390, 'Config Option - UW'!$B$5:$F$34, 5, FALSE)), 0)</f>
        <v>0</v>
      </c>
      <c r="Z390" s="233"/>
      <c r="AA390" s="242">
        <f>IFERROR(VALUE(VLOOKUP(Z390, 'Config Option - UW'!$B$5:$F$34, 5, FALSE)), 0)</f>
        <v>0</v>
      </c>
      <c r="AB390" s="238"/>
      <c r="AC390" s="242">
        <f>IFERROR(VALUE(VLOOKUP(AB390, 'Config Option - UW'!$B$5:$F$34, 5, FALSE)), 0)</f>
        <v>0</v>
      </c>
      <c r="AD390" s="191"/>
      <c r="AE390"/>
    </row>
    <row r="391" spans="1:31" ht="16">
      <c r="A391" s="142"/>
      <c r="B391" s="244">
        <v>375</v>
      </c>
      <c r="C391" s="141" t="s">
        <v>951</v>
      </c>
      <c r="D391" s="142" t="s">
        <v>1458</v>
      </c>
      <c r="E391" s="142" t="s">
        <v>1459</v>
      </c>
      <c r="F391" s="144" t="s">
        <v>137</v>
      </c>
      <c r="G391" s="147" t="s">
        <v>81</v>
      </c>
      <c r="H391" s="145" t="s">
        <v>83</v>
      </c>
      <c r="I391" s="144" t="s">
        <v>138</v>
      </c>
      <c r="J391" s="142" t="s">
        <v>139</v>
      </c>
      <c r="K391" s="141" t="s">
        <v>1460</v>
      </c>
      <c r="L391" s="189"/>
      <c r="M391" s="189"/>
      <c r="N391" s="189"/>
      <c r="O391" s="149" t="s">
        <v>141</v>
      </c>
      <c r="P391" s="150" t="s">
        <v>157</v>
      </c>
      <c r="Q391" s="151"/>
      <c r="R391" s="247" t="s">
        <v>53</v>
      </c>
      <c r="S391" s="126">
        <f>IF(R391="", "", IFERROR(VLOOKUP(R391, 'Config Option - UW'!$A$38:$B$42, 2, FALSE), "") + W391 + Y391 + AA391)</f>
        <v>65</v>
      </c>
      <c r="T391" s="128">
        <f>IFERROR(VLOOKUP(R391, 'Config Option - UW'!$A$38:$D$42, 3, FALSE), "")</f>
        <v>1.8749999999999999E-2</v>
      </c>
      <c r="U391" s="124">
        <f>IFERROR(VLOOKUP(R391, 'Config Option - UW'!$A$38:$D$42, 4, FALSE), "")</f>
        <v>4.7600000000000003E-2</v>
      </c>
      <c r="V391" s="233"/>
      <c r="W391" s="241">
        <f>IFERROR(VALUE(VLOOKUP(V391, 'Config Option - UW'!$B$5:$F$34, 5, FALSE)), 0)</f>
        <v>0</v>
      </c>
      <c r="X391" s="233"/>
      <c r="Y391" s="241">
        <f>IFERROR(VALUE(VLOOKUP(X391, 'Config Option - UW'!$B$5:$F$34, 5, FALSE)), 0)</f>
        <v>0</v>
      </c>
      <c r="Z391" s="233"/>
      <c r="AA391" s="242">
        <f>IFERROR(VALUE(VLOOKUP(Z391, 'Config Option - UW'!$B$5:$F$34, 5, FALSE)), 0)</f>
        <v>0</v>
      </c>
      <c r="AB391" s="238"/>
      <c r="AC391" s="242">
        <f>IFERROR(VALUE(VLOOKUP(AB391, 'Config Option - UW'!$B$5:$F$34, 5, FALSE)), 0)</f>
        <v>0</v>
      </c>
      <c r="AD391" s="191"/>
      <c r="AE391"/>
    </row>
    <row r="392" spans="1:31" ht="16">
      <c r="A392" s="142"/>
      <c r="B392" s="244">
        <v>376</v>
      </c>
      <c r="C392" s="141" t="s">
        <v>888</v>
      </c>
      <c r="D392" s="142" t="s">
        <v>1461</v>
      </c>
      <c r="E392" s="142" t="s">
        <v>1462</v>
      </c>
      <c r="F392" s="144" t="s">
        <v>1463</v>
      </c>
      <c r="G392" s="147" t="s">
        <v>81</v>
      </c>
      <c r="H392" s="145" t="s">
        <v>83</v>
      </c>
      <c r="I392" s="144" t="s">
        <v>1464</v>
      </c>
      <c r="J392" s="142" t="s">
        <v>139</v>
      </c>
      <c r="K392" s="141" t="s">
        <v>1465</v>
      </c>
      <c r="L392" s="189"/>
      <c r="M392" s="189"/>
      <c r="N392" s="189"/>
      <c r="O392" s="149" t="s">
        <v>141</v>
      </c>
      <c r="P392" s="150" t="s">
        <v>157</v>
      </c>
      <c r="Q392" s="151"/>
      <c r="R392" s="247" t="s">
        <v>53</v>
      </c>
      <c r="S392" s="126">
        <f>IF(R392="", "", IFERROR(VLOOKUP(R392, 'Config Option - UW'!$A$38:$B$42, 2, FALSE), "") + W392 + Y392 + AA392)</f>
        <v>65</v>
      </c>
      <c r="T392" s="128">
        <f>IFERROR(VLOOKUP(R392, 'Config Option - UW'!$A$38:$D$42, 3, FALSE), "")</f>
        <v>1.8749999999999999E-2</v>
      </c>
      <c r="U392" s="124">
        <f>IFERROR(VLOOKUP(R392, 'Config Option - UW'!$A$38:$D$42, 4, FALSE), "")</f>
        <v>4.7600000000000003E-2</v>
      </c>
      <c r="V392" s="233"/>
      <c r="W392" s="241">
        <f>IFERROR(VALUE(VLOOKUP(V392, 'Config Option - UW'!$B$5:$F$34, 5, FALSE)), 0)</f>
        <v>0</v>
      </c>
      <c r="X392" s="233"/>
      <c r="Y392" s="241">
        <f>IFERROR(VALUE(VLOOKUP(X392, 'Config Option - UW'!$B$5:$F$34, 5, FALSE)), 0)</f>
        <v>0</v>
      </c>
      <c r="Z392" s="233"/>
      <c r="AA392" s="242">
        <f>IFERROR(VALUE(VLOOKUP(Z392, 'Config Option - UW'!$B$5:$F$34, 5, FALSE)), 0)</f>
        <v>0</v>
      </c>
      <c r="AB392" s="238"/>
      <c r="AC392" s="242">
        <f>IFERROR(VALUE(VLOOKUP(AB392, 'Config Option - UW'!$B$5:$F$34, 5, FALSE)), 0)</f>
        <v>0</v>
      </c>
      <c r="AD392" s="191"/>
      <c r="AE392"/>
    </row>
    <row r="393" spans="1:31" ht="16">
      <c r="A393" s="142"/>
      <c r="B393" s="244">
        <v>377</v>
      </c>
      <c r="C393" s="141" t="s">
        <v>951</v>
      </c>
      <c r="D393" s="142" t="s">
        <v>1466</v>
      </c>
      <c r="E393" s="142" t="s">
        <v>1467</v>
      </c>
      <c r="F393" s="144" t="s">
        <v>137</v>
      </c>
      <c r="G393" s="147" t="s">
        <v>81</v>
      </c>
      <c r="H393" s="145" t="s">
        <v>83</v>
      </c>
      <c r="I393" s="144" t="s">
        <v>138</v>
      </c>
      <c r="J393" s="142" t="s">
        <v>139</v>
      </c>
      <c r="K393" s="141" t="s">
        <v>1468</v>
      </c>
      <c r="L393" s="189"/>
      <c r="M393" s="189"/>
      <c r="N393" s="189"/>
      <c r="O393" s="149" t="s">
        <v>141</v>
      </c>
      <c r="P393" s="150" t="s">
        <v>157</v>
      </c>
      <c r="Q393" s="151"/>
      <c r="R393" s="247" t="s">
        <v>53</v>
      </c>
      <c r="S393" s="126">
        <f>IF(R393="", "", IFERROR(VLOOKUP(R393, 'Config Option - UW'!$A$38:$B$42, 2, FALSE), "") + W393 + Y393 + AA393)</f>
        <v>65</v>
      </c>
      <c r="T393" s="128">
        <f>IFERROR(VLOOKUP(R393, 'Config Option - UW'!$A$38:$D$42, 3, FALSE), "")</f>
        <v>1.8749999999999999E-2</v>
      </c>
      <c r="U393" s="124">
        <f>IFERROR(VLOOKUP(R393, 'Config Option - UW'!$A$38:$D$42, 4, FALSE), "")</f>
        <v>4.7600000000000003E-2</v>
      </c>
      <c r="V393" s="233"/>
      <c r="W393" s="241">
        <f>IFERROR(VALUE(VLOOKUP(V393, 'Config Option - UW'!$B$5:$F$34, 5, FALSE)), 0)</f>
        <v>0</v>
      </c>
      <c r="X393" s="233"/>
      <c r="Y393" s="241">
        <f>IFERROR(VALUE(VLOOKUP(X393, 'Config Option - UW'!$B$5:$F$34, 5, FALSE)), 0)</f>
        <v>0</v>
      </c>
      <c r="Z393" s="233"/>
      <c r="AA393" s="242">
        <f>IFERROR(VALUE(VLOOKUP(Z393, 'Config Option - UW'!$B$5:$F$34, 5, FALSE)), 0)</f>
        <v>0</v>
      </c>
      <c r="AB393" s="238"/>
      <c r="AC393" s="242">
        <f>IFERROR(VALUE(VLOOKUP(AB393, 'Config Option - UW'!$B$5:$F$34, 5, FALSE)), 0)</f>
        <v>0</v>
      </c>
      <c r="AD393" s="191"/>
      <c r="AE393"/>
    </row>
    <row r="394" spans="1:31" ht="16">
      <c r="A394" s="142"/>
      <c r="B394" s="244">
        <v>378</v>
      </c>
      <c r="C394" s="141" t="s">
        <v>538</v>
      </c>
      <c r="D394" s="142" t="s">
        <v>1469</v>
      </c>
      <c r="E394" s="142" t="s">
        <v>1470</v>
      </c>
      <c r="F394" s="144" t="s">
        <v>137</v>
      </c>
      <c r="G394" s="147" t="s">
        <v>81</v>
      </c>
      <c r="H394" s="145" t="s">
        <v>83</v>
      </c>
      <c r="I394" s="144" t="s">
        <v>138</v>
      </c>
      <c r="J394" s="142" t="s">
        <v>139</v>
      </c>
      <c r="K394" s="141" t="s">
        <v>1471</v>
      </c>
      <c r="L394" s="189"/>
      <c r="M394" s="189"/>
      <c r="N394" s="189"/>
      <c r="O394" s="149" t="s">
        <v>141</v>
      </c>
      <c r="P394" s="150" t="s">
        <v>157</v>
      </c>
      <c r="Q394" s="151"/>
      <c r="R394" s="247" t="s">
        <v>53</v>
      </c>
      <c r="S394" s="126">
        <f>IF(R394="", "", IFERROR(VLOOKUP(R394, 'Config Option - UW'!$A$38:$B$42, 2, FALSE), "") + W394 + Y394 + AA394)</f>
        <v>65</v>
      </c>
      <c r="T394" s="128">
        <f>IFERROR(VLOOKUP(R394, 'Config Option - UW'!$A$38:$D$42, 3, FALSE), "")</f>
        <v>1.8749999999999999E-2</v>
      </c>
      <c r="U394" s="124">
        <f>IFERROR(VLOOKUP(R394, 'Config Option - UW'!$A$38:$D$42, 4, FALSE), "")</f>
        <v>4.7600000000000003E-2</v>
      </c>
      <c r="V394" s="233"/>
      <c r="W394" s="241">
        <f>IFERROR(VALUE(VLOOKUP(V394, 'Config Option - UW'!$B$5:$F$34, 5, FALSE)), 0)</f>
        <v>0</v>
      </c>
      <c r="X394" s="233"/>
      <c r="Y394" s="241">
        <f>IFERROR(VALUE(VLOOKUP(X394, 'Config Option - UW'!$B$5:$F$34, 5, FALSE)), 0)</f>
        <v>0</v>
      </c>
      <c r="Z394" s="233"/>
      <c r="AA394" s="242">
        <f>IFERROR(VALUE(VLOOKUP(Z394, 'Config Option - UW'!$B$5:$F$34, 5, FALSE)), 0)</f>
        <v>0</v>
      </c>
      <c r="AB394" s="238"/>
      <c r="AC394" s="242">
        <f>IFERROR(VALUE(VLOOKUP(AB394, 'Config Option - UW'!$B$5:$F$34, 5, FALSE)), 0)</f>
        <v>0</v>
      </c>
      <c r="AD394" s="191"/>
      <c r="AE394"/>
    </row>
    <row r="395" spans="1:31" ht="16">
      <c r="A395" s="142"/>
      <c r="B395" s="244">
        <v>379</v>
      </c>
      <c r="C395" s="141" t="s">
        <v>1472</v>
      </c>
      <c r="D395" s="142" t="s">
        <v>1469</v>
      </c>
      <c r="E395" s="142" t="s">
        <v>1473</v>
      </c>
      <c r="F395" s="144" t="s">
        <v>137</v>
      </c>
      <c r="G395" s="147" t="s">
        <v>81</v>
      </c>
      <c r="H395" s="145" t="s">
        <v>83</v>
      </c>
      <c r="I395" s="144" t="s">
        <v>138</v>
      </c>
      <c r="J395" s="142" t="s">
        <v>139</v>
      </c>
      <c r="K395" s="141" t="s">
        <v>1474</v>
      </c>
      <c r="L395" s="189"/>
      <c r="M395" s="189"/>
      <c r="N395" s="189"/>
      <c r="O395" s="149" t="s">
        <v>141</v>
      </c>
      <c r="P395" s="150" t="s">
        <v>157</v>
      </c>
      <c r="Q395" s="151"/>
      <c r="R395" s="247" t="s">
        <v>53</v>
      </c>
      <c r="S395" s="126">
        <f>IF(R395="", "", IFERROR(VLOOKUP(R395, 'Config Option - UW'!$A$38:$B$42, 2, FALSE), "") + W395 + Y395 + AA395)</f>
        <v>65</v>
      </c>
      <c r="T395" s="128">
        <f>IFERROR(VLOOKUP(R395, 'Config Option - UW'!$A$38:$D$42, 3, FALSE), "")</f>
        <v>1.8749999999999999E-2</v>
      </c>
      <c r="U395" s="124">
        <f>IFERROR(VLOOKUP(R395, 'Config Option - UW'!$A$38:$D$42, 4, FALSE), "")</f>
        <v>4.7600000000000003E-2</v>
      </c>
      <c r="V395" s="233"/>
      <c r="W395" s="241">
        <f>IFERROR(VALUE(VLOOKUP(V395, 'Config Option - UW'!$B$5:$F$34, 5, FALSE)), 0)</f>
        <v>0</v>
      </c>
      <c r="X395" s="233"/>
      <c r="Y395" s="241">
        <f>IFERROR(VALUE(VLOOKUP(X395, 'Config Option - UW'!$B$5:$F$34, 5, FALSE)), 0)</f>
        <v>0</v>
      </c>
      <c r="Z395" s="233"/>
      <c r="AA395" s="242">
        <f>IFERROR(VALUE(VLOOKUP(Z395, 'Config Option - UW'!$B$5:$F$34, 5, FALSE)), 0)</f>
        <v>0</v>
      </c>
      <c r="AB395" s="238"/>
      <c r="AC395" s="242">
        <f>IFERROR(VALUE(VLOOKUP(AB395, 'Config Option - UW'!$B$5:$F$34, 5, FALSE)), 0)</f>
        <v>0</v>
      </c>
      <c r="AD395" s="191"/>
      <c r="AE395"/>
    </row>
    <row r="396" spans="1:31" ht="17">
      <c r="A396" s="142"/>
      <c r="B396" s="244">
        <v>380</v>
      </c>
      <c r="C396" s="141"/>
      <c r="D396" s="197" t="s">
        <v>1475</v>
      </c>
      <c r="E396" s="209" t="s">
        <v>1476</v>
      </c>
      <c r="F396" s="161" t="s">
        <v>137</v>
      </c>
      <c r="G396" s="159" t="s">
        <v>81</v>
      </c>
      <c r="H396" s="253" t="s">
        <v>83</v>
      </c>
      <c r="I396" s="161" t="s">
        <v>138</v>
      </c>
      <c r="J396" s="197" t="s">
        <v>139</v>
      </c>
      <c r="K396" s="199" t="s">
        <v>1477</v>
      </c>
      <c r="L396" s="147"/>
      <c r="M396" s="168"/>
      <c r="N396" s="191"/>
      <c r="O396" s="149" t="s">
        <v>141</v>
      </c>
      <c r="P396" s="150" t="s">
        <v>157</v>
      </c>
      <c r="Q396" s="151"/>
      <c r="R396" s="247" t="s">
        <v>53</v>
      </c>
      <c r="S396" s="126">
        <f>IF(R396="", "", IFERROR(VLOOKUP(R396, 'Config Option - UW'!$A$38:$B$42, 2, FALSE), "") + W396 + Y396 + AA396)</f>
        <v>65</v>
      </c>
      <c r="T396" s="128">
        <f>IFERROR(VLOOKUP(R396, 'Config Option - UW'!$A$38:$D$42, 3, FALSE), "")</f>
        <v>1.8749999999999999E-2</v>
      </c>
      <c r="U396" s="124">
        <f>IFERROR(VLOOKUP(R396, 'Config Option - UW'!$A$38:$D$42, 4, FALSE), "")</f>
        <v>4.7600000000000003E-2</v>
      </c>
      <c r="V396" s="233"/>
      <c r="W396" s="241">
        <f>IFERROR(VALUE(VLOOKUP(V396, 'Config Option - UW'!$B$5:$F$34, 5, FALSE)), 0)</f>
        <v>0</v>
      </c>
      <c r="X396" s="233"/>
      <c r="Y396" s="241">
        <f>IFERROR(VALUE(VLOOKUP(X396, 'Config Option - UW'!$B$5:$F$34, 5, FALSE)), 0)</f>
        <v>0</v>
      </c>
      <c r="Z396" s="233"/>
      <c r="AA396" s="242">
        <f>IFERROR(VALUE(VLOOKUP(Z396, 'Config Option - UW'!$B$5:$F$34, 5, FALSE)), 0)</f>
        <v>0</v>
      </c>
      <c r="AB396" s="238"/>
      <c r="AC396" s="242">
        <f>IFERROR(VALUE(VLOOKUP(AB396, 'Config Option - UW'!$B$5:$F$34, 5, FALSE)), 0)</f>
        <v>0</v>
      </c>
      <c r="AD396" s="191" t="s">
        <v>1478</v>
      </c>
      <c r="AE396"/>
    </row>
    <row r="397" spans="1:31" ht="16">
      <c r="A397" s="142"/>
      <c r="B397" s="244">
        <v>381</v>
      </c>
      <c r="C397" s="141" t="s">
        <v>1342</v>
      </c>
      <c r="D397" s="142" t="s">
        <v>1479</v>
      </c>
      <c r="E397" s="142" t="s">
        <v>1480</v>
      </c>
      <c r="F397" s="144" t="s">
        <v>1481</v>
      </c>
      <c r="G397" s="147" t="s">
        <v>81</v>
      </c>
      <c r="H397" s="145" t="s">
        <v>83</v>
      </c>
      <c r="I397" s="144" t="s">
        <v>1482</v>
      </c>
      <c r="J397" s="142" t="s">
        <v>139</v>
      </c>
      <c r="K397" s="141" t="s">
        <v>1483</v>
      </c>
      <c r="L397" s="189"/>
      <c r="M397" s="189"/>
      <c r="N397" s="189"/>
      <c r="O397" s="149" t="s">
        <v>141</v>
      </c>
      <c r="P397" s="150" t="s">
        <v>157</v>
      </c>
      <c r="Q397" s="151"/>
      <c r="R397" s="247" t="s">
        <v>53</v>
      </c>
      <c r="S397" s="126">
        <f>IF(R397="", "", IFERROR(VLOOKUP(R397, 'Config Option - UW'!$A$38:$B$42, 2, FALSE), "") + W397 + Y397 + AA397)</f>
        <v>65</v>
      </c>
      <c r="T397" s="128">
        <f>IFERROR(VLOOKUP(R397, 'Config Option - UW'!$A$38:$D$42, 3, FALSE), "")</f>
        <v>1.8749999999999999E-2</v>
      </c>
      <c r="U397" s="124">
        <f>IFERROR(VLOOKUP(R397, 'Config Option - UW'!$A$38:$D$42, 4, FALSE), "")</f>
        <v>4.7600000000000003E-2</v>
      </c>
      <c r="V397" s="233"/>
      <c r="W397" s="241">
        <f>IFERROR(VALUE(VLOOKUP(V397, 'Config Option - UW'!$B$5:$F$34, 5, FALSE)), 0)</f>
        <v>0</v>
      </c>
      <c r="X397" s="233"/>
      <c r="Y397" s="241">
        <f>IFERROR(VALUE(VLOOKUP(X397, 'Config Option - UW'!$B$5:$F$34, 5, FALSE)), 0)</f>
        <v>0</v>
      </c>
      <c r="Z397" s="233"/>
      <c r="AA397" s="242">
        <f>IFERROR(VALUE(VLOOKUP(Z397, 'Config Option - UW'!$B$5:$F$34, 5, FALSE)), 0)</f>
        <v>0</v>
      </c>
      <c r="AB397" s="238"/>
      <c r="AC397" s="242">
        <f>IFERROR(VALUE(VLOOKUP(AB397, 'Config Option - UW'!$B$5:$F$34, 5, FALSE)), 0)</f>
        <v>0</v>
      </c>
      <c r="AD397" s="191"/>
      <c r="AE397"/>
    </row>
    <row r="398" spans="1:31" ht="17">
      <c r="A398" s="142"/>
      <c r="B398" s="244">
        <v>382</v>
      </c>
      <c r="C398" s="141" t="s">
        <v>1484</v>
      </c>
      <c r="D398" s="142" t="s">
        <v>1485</v>
      </c>
      <c r="E398" s="143" t="s">
        <v>1486</v>
      </c>
      <c r="F398" s="144" t="s">
        <v>1487</v>
      </c>
      <c r="G398" s="147" t="s">
        <v>81</v>
      </c>
      <c r="H398" s="145" t="s">
        <v>83</v>
      </c>
      <c r="I398" s="144" t="s">
        <v>1488</v>
      </c>
      <c r="J398" s="142" t="s">
        <v>139</v>
      </c>
      <c r="K398" s="141" t="s">
        <v>1489</v>
      </c>
      <c r="L398" s="189"/>
      <c r="M398" s="189"/>
      <c r="N398" s="189"/>
      <c r="O398" s="149" t="s">
        <v>141</v>
      </c>
      <c r="P398" s="150" t="s">
        <v>157</v>
      </c>
      <c r="Q398" s="151"/>
      <c r="R398" s="247" t="s">
        <v>53</v>
      </c>
      <c r="S398" s="126">
        <f>IF(R398="", "", IFERROR(VLOOKUP(R398, 'Config Option - UW'!$A$38:$B$42, 2, FALSE), "") + W398 + Y398 + AA398)</f>
        <v>65</v>
      </c>
      <c r="T398" s="128">
        <f>IFERROR(VLOOKUP(R398, 'Config Option - UW'!$A$38:$D$42, 3, FALSE), "")</f>
        <v>1.8749999999999999E-2</v>
      </c>
      <c r="U398" s="124">
        <f>IFERROR(VLOOKUP(R398, 'Config Option - UW'!$A$38:$D$42, 4, FALSE), "")</f>
        <v>4.7600000000000003E-2</v>
      </c>
      <c r="V398" s="233"/>
      <c r="W398" s="241">
        <f>IFERROR(VALUE(VLOOKUP(V398, 'Config Option - UW'!$B$5:$F$34, 5, FALSE)), 0)</f>
        <v>0</v>
      </c>
      <c r="X398" s="233"/>
      <c r="Y398" s="241">
        <f>IFERROR(VALUE(VLOOKUP(X398, 'Config Option - UW'!$B$5:$F$34, 5, FALSE)), 0)</f>
        <v>0</v>
      </c>
      <c r="Z398" s="233"/>
      <c r="AA398" s="242">
        <f>IFERROR(VALUE(VLOOKUP(Z398, 'Config Option - UW'!$B$5:$F$34, 5, FALSE)), 0)</f>
        <v>0</v>
      </c>
      <c r="AB398" s="238"/>
      <c r="AC398" s="242">
        <f>IFERROR(VALUE(VLOOKUP(AB398, 'Config Option - UW'!$B$5:$F$34, 5, FALSE)), 0)</f>
        <v>0</v>
      </c>
      <c r="AD398" s="191"/>
      <c r="AE398"/>
    </row>
    <row r="399" spans="1:31" ht="17">
      <c r="A399" s="142"/>
      <c r="B399" s="244">
        <v>383</v>
      </c>
      <c r="C399" s="141"/>
      <c r="D399" s="197" t="s">
        <v>1490</v>
      </c>
      <c r="E399" s="209" t="s">
        <v>1491</v>
      </c>
      <c r="F399" s="161" t="s">
        <v>1492</v>
      </c>
      <c r="G399" s="159" t="s">
        <v>81</v>
      </c>
      <c r="H399" s="253" t="s">
        <v>83</v>
      </c>
      <c r="I399" s="161" t="s">
        <v>1488</v>
      </c>
      <c r="J399" s="197" t="s">
        <v>139</v>
      </c>
      <c r="K399" s="141" t="s">
        <v>1493</v>
      </c>
      <c r="L399" s="147"/>
      <c r="M399" s="168"/>
      <c r="N399" s="191"/>
      <c r="O399" s="149" t="s">
        <v>141</v>
      </c>
      <c r="P399" s="150" t="s">
        <v>157</v>
      </c>
      <c r="Q399" s="151"/>
      <c r="R399" s="247" t="s">
        <v>53</v>
      </c>
      <c r="S399" s="126">
        <f>IF(R399="", "", IFERROR(VLOOKUP(R399, 'Config Option - UW'!$A$38:$B$42, 2, FALSE), "") + W399 + Y399 + AA399)</f>
        <v>65</v>
      </c>
      <c r="T399" s="128">
        <f>IFERROR(VLOOKUP(R399, 'Config Option - UW'!$A$38:$D$42, 3, FALSE), "")</f>
        <v>1.8749999999999999E-2</v>
      </c>
      <c r="U399" s="124">
        <f>IFERROR(VLOOKUP(R399, 'Config Option - UW'!$A$38:$D$42, 4, FALSE), "")</f>
        <v>4.7600000000000003E-2</v>
      </c>
      <c r="V399" s="233"/>
      <c r="W399" s="241">
        <f>IFERROR(VALUE(VLOOKUP(V399, 'Config Option - UW'!$B$5:$F$34, 5, FALSE)), 0)</f>
        <v>0</v>
      </c>
      <c r="X399" s="233"/>
      <c r="Y399" s="241">
        <f>IFERROR(VALUE(VLOOKUP(X399, 'Config Option - UW'!$B$5:$F$34, 5, FALSE)), 0)</f>
        <v>0</v>
      </c>
      <c r="Z399" s="233"/>
      <c r="AA399" s="242">
        <f>IFERROR(VALUE(VLOOKUP(Z399, 'Config Option - UW'!$B$5:$F$34, 5, FALSE)), 0)</f>
        <v>0</v>
      </c>
      <c r="AB399" s="238"/>
      <c r="AC399" s="242">
        <f>IFERROR(VALUE(VLOOKUP(AB399, 'Config Option - UW'!$B$5:$F$34, 5, FALSE)), 0)</f>
        <v>0</v>
      </c>
      <c r="AD399" s="191" t="s">
        <v>1478</v>
      </c>
      <c r="AE399"/>
    </row>
    <row r="400" spans="1:31" ht="16">
      <c r="A400" s="142"/>
      <c r="B400" s="244">
        <v>384</v>
      </c>
      <c r="C400" s="141" t="s">
        <v>1494</v>
      </c>
      <c r="D400" s="142" t="s">
        <v>232</v>
      </c>
      <c r="E400" s="142" t="s">
        <v>1495</v>
      </c>
      <c r="F400" s="144" t="s">
        <v>137</v>
      </c>
      <c r="G400" s="147" t="s">
        <v>81</v>
      </c>
      <c r="H400" s="145" t="s">
        <v>83</v>
      </c>
      <c r="I400" s="144" t="s">
        <v>138</v>
      </c>
      <c r="J400" s="142" t="s">
        <v>195</v>
      </c>
      <c r="K400" s="141" t="s">
        <v>1496</v>
      </c>
      <c r="L400" s="189"/>
      <c r="M400" s="189"/>
      <c r="N400" s="189"/>
      <c r="O400" s="149" t="s">
        <v>141</v>
      </c>
      <c r="P400" s="150" t="s">
        <v>157</v>
      </c>
      <c r="Q400" s="151"/>
      <c r="R400" s="247" t="s">
        <v>64</v>
      </c>
      <c r="S400" s="126">
        <f>IF(R400="", "", IFERROR(VLOOKUP(R400, 'Config Option - UW'!$A$38:$B$42, 2, FALSE), "") + W400 + Y400 + AA400)</f>
        <v>75</v>
      </c>
      <c r="T400" s="128">
        <f>IFERROR(VLOOKUP(R400, 'Config Option - UW'!$A$38:$D$42, 3, FALSE), "")</f>
        <v>1.8749999999999999E-2</v>
      </c>
      <c r="U400" s="124">
        <f>IFERROR(VLOOKUP(R400, 'Config Option - UW'!$A$38:$D$42, 4, FALSE), "")</f>
        <v>4.7600000000000003E-2</v>
      </c>
      <c r="V400" s="233"/>
      <c r="W400" s="241">
        <f>IFERROR(VALUE(VLOOKUP(V400, 'Config Option - UW'!$B$5:$F$34, 5, FALSE)), 0)</f>
        <v>0</v>
      </c>
      <c r="X400" s="233"/>
      <c r="Y400" s="241">
        <f>IFERROR(VALUE(VLOOKUP(X400, 'Config Option - UW'!$B$5:$F$34, 5, FALSE)), 0)</f>
        <v>0</v>
      </c>
      <c r="Z400" s="233"/>
      <c r="AA400" s="242">
        <f>IFERROR(VALUE(VLOOKUP(Z400, 'Config Option - UW'!$B$5:$F$34, 5, FALSE)), 0)</f>
        <v>0</v>
      </c>
      <c r="AB400" s="238"/>
      <c r="AC400" s="242">
        <f>IFERROR(VALUE(VLOOKUP(AB400, 'Config Option - UW'!$B$5:$F$34, 5, FALSE)), 0)</f>
        <v>0</v>
      </c>
      <c r="AD400" s="191"/>
      <c r="AE400"/>
    </row>
    <row r="401" spans="1:31" ht="17">
      <c r="A401" s="215" t="s">
        <v>1497</v>
      </c>
      <c r="B401" s="244">
        <v>385</v>
      </c>
      <c r="C401" s="141" t="s">
        <v>1498</v>
      </c>
      <c r="D401" s="216" t="s">
        <v>1499</v>
      </c>
      <c r="E401" s="217" t="s">
        <v>1500</v>
      </c>
      <c r="F401" s="144" t="s">
        <v>1501</v>
      </c>
      <c r="G401" s="218" t="s">
        <v>1502</v>
      </c>
      <c r="H401" s="145" t="s">
        <v>83</v>
      </c>
      <c r="I401" s="144" t="s">
        <v>1503</v>
      </c>
      <c r="J401" s="216" t="s">
        <v>146</v>
      </c>
      <c r="K401" s="219" t="s">
        <v>1504</v>
      </c>
      <c r="L401" s="216"/>
      <c r="M401" s="220"/>
      <c r="N401" s="144"/>
      <c r="O401" s="149" t="s">
        <v>141</v>
      </c>
      <c r="P401" s="150" t="s">
        <v>157</v>
      </c>
      <c r="Q401" s="151"/>
      <c r="R401" s="247" t="s">
        <v>21</v>
      </c>
      <c r="S401" s="126">
        <f>IF(R401="", "", IFERROR(VLOOKUP(R401, 'Config Option - UW'!$A$38:$B$42, 2, FALSE), "") + W401 + Y401 + AA401)</f>
        <v>34.4255</v>
      </c>
      <c r="T401" s="128">
        <f>IFERROR(VLOOKUP(R401, 'Config Option - UW'!$A$38:$D$42, 3, FALSE), "")</f>
        <v>1.8749999999999999E-2</v>
      </c>
      <c r="U401" s="124">
        <f>IFERROR(VLOOKUP(R401, 'Config Option - UW'!$A$38:$D$42, 4, FALSE), "")</f>
        <v>0</v>
      </c>
      <c r="V401" s="233" t="s">
        <v>153</v>
      </c>
      <c r="W401" s="241">
        <f>IFERROR(VALUE(VLOOKUP(V401, 'Config Option - UW'!$B$5:$F$34, 5, FALSE)), 0)</f>
        <v>2.4255</v>
      </c>
      <c r="X401" s="236"/>
      <c r="Y401" s="241">
        <f>IFERROR(VALUE(VLOOKUP(X401, 'Config Option - UW'!$B$5:$F$34, 5, FALSE)), 0)</f>
        <v>0</v>
      </c>
      <c r="Z401" s="233"/>
      <c r="AA401" s="242">
        <f>IFERROR(VALUE(VLOOKUP(Z401, 'Config Option - UW'!$B$5:$F$34, 5, FALSE)), 0)</f>
        <v>0</v>
      </c>
      <c r="AB401" s="233"/>
      <c r="AC401" s="242">
        <f>IFERROR(VALUE(VLOOKUP(AB401, 'Config Option - UW'!$B$5:$F$34, 5, FALSE)), 0)</f>
        <v>0</v>
      </c>
      <c r="AD401" s="191"/>
      <c r="AE401"/>
    </row>
    <row r="402" spans="1:31" ht="17">
      <c r="A402" s="215" t="s">
        <v>1497</v>
      </c>
      <c r="B402" s="244">
        <v>386</v>
      </c>
      <c r="C402" s="141" t="s">
        <v>1498</v>
      </c>
      <c r="D402" s="216" t="s">
        <v>1499</v>
      </c>
      <c r="E402" s="217" t="s">
        <v>1505</v>
      </c>
      <c r="F402" s="144" t="s">
        <v>1501</v>
      </c>
      <c r="G402" s="218" t="s">
        <v>1502</v>
      </c>
      <c r="H402" s="145" t="s">
        <v>83</v>
      </c>
      <c r="I402" s="144" t="s">
        <v>1503</v>
      </c>
      <c r="J402" s="216" t="s">
        <v>195</v>
      </c>
      <c r="K402" s="219" t="s">
        <v>1506</v>
      </c>
      <c r="L402" s="216"/>
      <c r="M402" s="220"/>
      <c r="N402" s="144"/>
      <c r="O402" s="149" t="s">
        <v>141</v>
      </c>
      <c r="P402" s="150" t="s">
        <v>157</v>
      </c>
      <c r="Q402" s="151"/>
      <c r="R402" s="247" t="s">
        <v>64</v>
      </c>
      <c r="S402" s="126">
        <f>IF(R402="", "", IFERROR(VLOOKUP(R402, 'Config Option - UW'!$A$38:$B$42, 2, FALSE), "") + W402 + Y402 + AA402)</f>
        <v>89.65100000000001</v>
      </c>
      <c r="T402" s="128">
        <f>IFERROR(VLOOKUP(R402, 'Config Option - UW'!$A$38:$D$42, 3, FALSE), "")</f>
        <v>1.8749999999999999E-2</v>
      </c>
      <c r="U402" s="124">
        <f>IFERROR(VLOOKUP(R402, 'Config Option - UW'!$A$38:$D$42, 4, FALSE), "")</f>
        <v>4.7600000000000003E-2</v>
      </c>
      <c r="V402" s="233" t="s">
        <v>197</v>
      </c>
      <c r="W402" s="241">
        <f>IFERROR(VALUE(VLOOKUP(V402, 'Config Option - UW'!$B$5:$F$34, 5, FALSE)), 0)</f>
        <v>10.311</v>
      </c>
      <c r="X402" s="233" t="s">
        <v>235</v>
      </c>
      <c r="Y402" s="241">
        <f>IFERROR(VALUE(VLOOKUP(X402, 'Config Option - UW'!$B$5:$F$34, 5, FALSE)), 0)</f>
        <v>4.34</v>
      </c>
      <c r="Z402" s="233"/>
      <c r="AA402" s="242">
        <f>IFERROR(VALUE(VLOOKUP(Z402, 'Config Option - UW'!$B$5:$F$34, 5, FALSE)), 0)</f>
        <v>0</v>
      </c>
      <c r="AB402" s="236"/>
      <c r="AC402" s="242">
        <f>IFERROR(VALUE(VLOOKUP(AB402, 'Config Option - UW'!$B$5:$F$34, 5, FALSE)), 0)</f>
        <v>0</v>
      </c>
      <c r="AD402" s="191"/>
      <c r="AE402"/>
    </row>
    <row r="403" spans="1:31" ht="17">
      <c r="A403" s="215" t="s">
        <v>1497</v>
      </c>
      <c r="B403" s="244">
        <v>387</v>
      </c>
      <c r="C403" s="141" t="s">
        <v>1498</v>
      </c>
      <c r="D403" s="216" t="s">
        <v>1499</v>
      </c>
      <c r="E403" s="217" t="s">
        <v>1507</v>
      </c>
      <c r="F403" s="144" t="s">
        <v>1501</v>
      </c>
      <c r="G403" s="218" t="s">
        <v>1502</v>
      </c>
      <c r="H403" s="145" t="s">
        <v>83</v>
      </c>
      <c r="I403" s="144" t="s">
        <v>1503</v>
      </c>
      <c r="J403" s="216" t="s">
        <v>146</v>
      </c>
      <c r="K403" s="219" t="s">
        <v>1508</v>
      </c>
      <c r="L403" s="216"/>
      <c r="M403" s="220"/>
      <c r="N403" s="144"/>
      <c r="O403" s="149" t="s">
        <v>141</v>
      </c>
      <c r="P403" s="150" t="s">
        <v>157</v>
      </c>
      <c r="Q403" s="151"/>
      <c r="R403" s="247" t="s">
        <v>21</v>
      </c>
      <c r="S403" s="126">
        <f>IF(R403="", "", IFERROR(VLOOKUP(R403, 'Config Option - UW'!$A$38:$B$42, 2, FALSE), "") + W403 + Y403 + AA403)</f>
        <v>34.4255</v>
      </c>
      <c r="T403" s="128">
        <f>IFERROR(VLOOKUP(R403, 'Config Option - UW'!$A$38:$D$42, 3, FALSE), "")</f>
        <v>1.8749999999999999E-2</v>
      </c>
      <c r="U403" s="124">
        <f>IFERROR(VLOOKUP(R403, 'Config Option - UW'!$A$38:$D$42, 4, FALSE), "")</f>
        <v>0</v>
      </c>
      <c r="V403" s="233" t="s">
        <v>153</v>
      </c>
      <c r="W403" s="241">
        <f>IFERROR(VALUE(VLOOKUP(V403, 'Config Option - UW'!$B$5:$F$34, 5, FALSE)), 0)</f>
        <v>2.4255</v>
      </c>
      <c r="X403" s="236"/>
      <c r="Y403" s="241">
        <f>IFERROR(VALUE(VLOOKUP(X403, 'Config Option - UW'!$B$5:$F$34, 5, FALSE)), 0)</f>
        <v>0</v>
      </c>
      <c r="Z403" s="233"/>
      <c r="AA403" s="242">
        <f>IFERROR(VALUE(VLOOKUP(Z403, 'Config Option - UW'!$B$5:$F$34, 5, FALSE)), 0)</f>
        <v>0</v>
      </c>
      <c r="AB403" s="233"/>
      <c r="AC403" s="242">
        <f>IFERROR(VALUE(VLOOKUP(AB403, 'Config Option - UW'!$B$5:$F$34, 5, FALSE)), 0)</f>
        <v>0</v>
      </c>
      <c r="AD403" s="191"/>
      <c r="AE403"/>
    </row>
    <row r="404" spans="1:31" ht="17">
      <c r="A404" s="215" t="s">
        <v>1497</v>
      </c>
      <c r="B404" s="244">
        <v>388</v>
      </c>
      <c r="C404" s="141" t="s">
        <v>1498</v>
      </c>
      <c r="D404" s="216" t="s">
        <v>1499</v>
      </c>
      <c r="E404" s="217" t="s">
        <v>1509</v>
      </c>
      <c r="F404" s="144" t="s">
        <v>1501</v>
      </c>
      <c r="G404" s="218" t="s">
        <v>1502</v>
      </c>
      <c r="H404" s="145" t="s">
        <v>83</v>
      </c>
      <c r="I404" s="144" t="s">
        <v>1503</v>
      </c>
      <c r="J404" s="216" t="s">
        <v>139</v>
      </c>
      <c r="K404" s="219" t="s">
        <v>1510</v>
      </c>
      <c r="L404" s="216"/>
      <c r="M404" s="220"/>
      <c r="N404" s="144"/>
      <c r="O404" s="149" t="s">
        <v>141</v>
      </c>
      <c r="P404" s="150" t="s">
        <v>157</v>
      </c>
      <c r="Q404" s="151"/>
      <c r="R404" s="247" t="s">
        <v>53</v>
      </c>
      <c r="S404" s="126">
        <f>IF(R404="", "", IFERROR(VLOOKUP(R404, 'Config Option - UW'!$A$38:$B$42, 2, FALSE), "") + W404 + Y404 + AA404)</f>
        <v>65</v>
      </c>
      <c r="T404" s="128">
        <f>IFERROR(VLOOKUP(R404, 'Config Option - UW'!$A$38:$D$42, 3, FALSE), "")</f>
        <v>1.8749999999999999E-2</v>
      </c>
      <c r="U404" s="124">
        <f>IFERROR(VLOOKUP(R404, 'Config Option - UW'!$A$38:$D$42, 4, FALSE), "")</f>
        <v>4.7600000000000003E-2</v>
      </c>
      <c r="V404" s="233"/>
      <c r="W404" s="241">
        <f>IFERROR(VALUE(VLOOKUP(V404, 'Config Option - UW'!$B$5:$F$34, 5, FALSE)), 0)</f>
        <v>0</v>
      </c>
      <c r="X404" s="233"/>
      <c r="Y404" s="241">
        <f>IFERROR(VALUE(VLOOKUP(X404, 'Config Option - UW'!$B$5:$F$34, 5, FALSE)), 0)</f>
        <v>0</v>
      </c>
      <c r="Z404" s="233"/>
      <c r="AA404" s="242">
        <f>IFERROR(VALUE(VLOOKUP(Z404, 'Config Option - UW'!$B$5:$F$34, 5, FALSE)), 0)</f>
        <v>0</v>
      </c>
      <c r="AB404" s="238"/>
      <c r="AC404" s="242">
        <f>IFERROR(VALUE(VLOOKUP(AB404, 'Config Option - UW'!$B$5:$F$34, 5, FALSE)), 0)</f>
        <v>0</v>
      </c>
      <c r="AD404" s="191"/>
      <c r="AE404"/>
    </row>
    <row r="405" spans="1:31" ht="17">
      <c r="A405" s="215" t="s">
        <v>1497</v>
      </c>
      <c r="B405" s="244">
        <v>389</v>
      </c>
      <c r="C405" s="141" t="s">
        <v>1498</v>
      </c>
      <c r="D405" s="216" t="s">
        <v>1499</v>
      </c>
      <c r="E405" s="217" t="s">
        <v>1511</v>
      </c>
      <c r="F405" s="144" t="s">
        <v>1501</v>
      </c>
      <c r="G405" s="218" t="s">
        <v>1502</v>
      </c>
      <c r="H405" s="145" t="s">
        <v>83</v>
      </c>
      <c r="I405" s="144" t="s">
        <v>1503</v>
      </c>
      <c r="J405" s="216" t="s">
        <v>146</v>
      </c>
      <c r="K405" s="219" t="s">
        <v>1512</v>
      </c>
      <c r="L405" s="216"/>
      <c r="M405" s="220"/>
      <c r="N405" s="144"/>
      <c r="O405" s="149" t="s">
        <v>141</v>
      </c>
      <c r="P405" s="150" t="s">
        <v>157</v>
      </c>
      <c r="Q405" s="151"/>
      <c r="R405" s="247" t="s">
        <v>21</v>
      </c>
      <c r="S405" s="126">
        <f>IF(R405="", "", IFERROR(VLOOKUP(R405, 'Config Option - UW'!$A$38:$B$42, 2, FALSE), "") + W405 + Y405 + AA405)</f>
        <v>34.4255</v>
      </c>
      <c r="T405" s="128">
        <f>IFERROR(VLOOKUP(R405, 'Config Option - UW'!$A$38:$D$42, 3, FALSE), "")</f>
        <v>1.8749999999999999E-2</v>
      </c>
      <c r="U405" s="124">
        <f>IFERROR(VLOOKUP(R405, 'Config Option - UW'!$A$38:$D$42, 4, FALSE), "")</f>
        <v>0</v>
      </c>
      <c r="V405" s="233" t="s">
        <v>153</v>
      </c>
      <c r="W405" s="241">
        <f>IFERROR(VALUE(VLOOKUP(V405, 'Config Option - UW'!$B$5:$F$34, 5, FALSE)), 0)</f>
        <v>2.4255</v>
      </c>
      <c r="X405" s="236"/>
      <c r="Y405" s="241">
        <f>IFERROR(VALUE(VLOOKUP(X405, 'Config Option - UW'!$B$5:$F$34, 5, FALSE)), 0)</f>
        <v>0</v>
      </c>
      <c r="Z405" s="233"/>
      <c r="AA405" s="242">
        <f>IFERROR(VALUE(VLOOKUP(Z405, 'Config Option - UW'!$B$5:$F$34, 5, FALSE)), 0)</f>
        <v>0</v>
      </c>
      <c r="AB405" s="233"/>
      <c r="AC405" s="242">
        <f>IFERROR(VALUE(VLOOKUP(AB405, 'Config Option - UW'!$B$5:$F$34, 5, FALSE)), 0)</f>
        <v>0</v>
      </c>
      <c r="AD405" s="191"/>
      <c r="AE405"/>
    </row>
    <row r="406" spans="1:31" ht="17">
      <c r="A406" s="215" t="s">
        <v>1497</v>
      </c>
      <c r="B406" s="244">
        <v>390</v>
      </c>
      <c r="C406" s="141" t="s">
        <v>1212</v>
      </c>
      <c r="D406" s="217" t="s">
        <v>1513</v>
      </c>
      <c r="E406" s="217" t="s">
        <v>1514</v>
      </c>
      <c r="F406" s="144" t="s">
        <v>1515</v>
      </c>
      <c r="G406" s="218" t="s">
        <v>1516</v>
      </c>
      <c r="H406" s="145" t="s">
        <v>83</v>
      </c>
      <c r="I406" s="144" t="s">
        <v>1517</v>
      </c>
      <c r="J406" s="216" t="s">
        <v>146</v>
      </c>
      <c r="K406" s="219" t="s">
        <v>1518</v>
      </c>
      <c r="L406" s="216"/>
      <c r="M406" s="220"/>
      <c r="N406" s="167"/>
      <c r="O406" s="149" t="s">
        <v>141</v>
      </c>
      <c r="P406" s="150" t="s">
        <v>157</v>
      </c>
      <c r="Q406" s="151"/>
      <c r="R406" s="247" t="s">
        <v>21</v>
      </c>
      <c r="S406" s="126">
        <f>IF(R406="", "", IFERROR(VLOOKUP(R406, 'Config Option - UW'!$A$38:$B$42, 2, FALSE), "") + W406 + Y406 + AA406)</f>
        <v>34.4255</v>
      </c>
      <c r="T406" s="128">
        <f>IFERROR(VLOOKUP(R406, 'Config Option - UW'!$A$38:$D$42, 3, FALSE), "")</f>
        <v>1.8749999999999999E-2</v>
      </c>
      <c r="U406" s="124">
        <f>IFERROR(VLOOKUP(R406, 'Config Option - UW'!$A$38:$D$42, 4, FALSE), "")</f>
        <v>0</v>
      </c>
      <c r="V406" s="233" t="s">
        <v>153</v>
      </c>
      <c r="W406" s="241">
        <f>IFERROR(VALUE(VLOOKUP(V406, 'Config Option - UW'!$B$5:$F$34, 5, FALSE)), 0)</f>
        <v>2.4255</v>
      </c>
      <c r="X406" s="236"/>
      <c r="Y406" s="241">
        <f>IFERROR(VALUE(VLOOKUP(X406, 'Config Option - UW'!$B$5:$F$34, 5, FALSE)), 0)</f>
        <v>0</v>
      </c>
      <c r="Z406" s="233"/>
      <c r="AA406" s="242">
        <f>IFERROR(VALUE(VLOOKUP(Z406, 'Config Option - UW'!$B$5:$F$34, 5, FALSE)), 0)</f>
        <v>0</v>
      </c>
      <c r="AB406" s="233"/>
      <c r="AC406" s="242">
        <f>IFERROR(VALUE(VLOOKUP(AB406, 'Config Option - UW'!$B$5:$F$34, 5, FALSE)), 0)</f>
        <v>0</v>
      </c>
      <c r="AD406" s="191"/>
      <c r="AE406"/>
    </row>
    <row r="407" spans="1:31" ht="17">
      <c r="A407" s="215" t="s">
        <v>1497</v>
      </c>
      <c r="B407" s="244">
        <v>391</v>
      </c>
      <c r="C407" s="141" t="s">
        <v>1519</v>
      </c>
      <c r="D407" s="216" t="s">
        <v>1520</v>
      </c>
      <c r="E407" s="221" t="s">
        <v>1521</v>
      </c>
      <c r="F407" s="144" t="s">
        <v>1522</v>
      </c>
      <c r="G407" s="218" t="s">
        <v>1516</v>
      </c>
      <c r="H407" s="145" t="s">
        <v>83</v>
      </c>
      <c r="I407" s="144" t="s">
        <v>1523</v>
      </c>
      <c r="J407" s="216" t="s">
        <v>222</v>
      </c>
      <c r="K407" s="219" t="s">
        <v>1524</v>
      </c>
      <c r="L407" s="216"/>
      <c r="M407" s="220"/>
      <c r="N407" s="167"/>
      <c r="O407" s="149" t="s">
        <v>141</v>
      </c>
      <c r="P407" s="150" t="s">
        <v>157</v>
      </c>
      <c r="Q407" s="151"/>
      <c r="R407" s="247" t="s">
        <v>53</v>
      </c>
      <c r="S407" s="126">
        <f>IF(R407="", "", IFERROR(VLOOKUP(R407, 'Config Option - UW'!$A$38:$B$42, 2, FALSE), "") + W407 + Y407 + AA407)</f>
        <v>65</v>
      </c>
      <c r="T407" s="128">
        <f>IFERROR(VLOOKUP(R407, 'Config Option - UW'!$A$38:$D$42, 3, FALSE), "")</f>
        <v>1.8749999999999999E-2</v>
      </c>
      <c r="U407" s="124">
        <f>IFERROR(VLOOKUP(R407, 'Config Option - UW'!$A$38:$D$42, 4, FALSE), "")</f>
        <v>4.7600000000000003E-2</v>
      </c>
      <c r="V407" s="233"/>
      <c r="W407" s="241">
        <f>IFERROR(VALUE(VLOOKUP(V407, 'Config Option - UW'!$B$5:$F$34, 5, FALSE)), 0)</f>
        <v>0</v>
      </c>
      <c r="X407" s="233"/>
      <c r="Y407" s="241">
        <f>IFERROR(VALUE(VLOOKUP(X407, 'Config Option - UW'!$B$5:$F$34, 5, FALSE)), 0)</f>
        <v>0</v>
      </c>
      <c r="Z407" s="233"/>
      <c r="AA407" s="242">
        <f>IFERROR(VALUE(VLOOKUP(Z407, 'Config Option - UW'!$B$5:$F$34, 5, FALSE)), 0)</f>
        <v>0</v>
      </c>
      <c r="AB407" s="238"/>
      <c r="AC407" s="242">
        <f>IFERROR(VALUE(VLOOKUP(AB407, 'Config Option - UW'!$B$5:$F$34, 5, FALSE)), 0)</f>
        <v>0</v>
      </c>
      <c r="AD407" s="191"/>
      <c r="AE407"/>
    </row>
    <row r="408" spans="1:31" ht="16">
      <c r="A408" s="215" t="s">
        <v>1497</v>
      </c>
      <c r="B408" s="244">
        <v>392</v>
      </c>
      <c r="C408" s="141" t="s">
        <v>1519</v>
      </c>
      <c r="D408" s="216" t="s">
        <v>1520</v>
      </c>
      <c r="E408" s="216" t="s">
        <v>1525</v>
      </c>
      <c r="F408" s="144" t="s">
        <v>1522</v>
      </c>
      <c r="G408" s="218" t="s">
        <v>1516</v>
      </c>
      <c r="H408" s="145" t="s">
        <v>83</v>
      </c>
      <c r="I408" s="144" t="s">
        <v>1523</v>
      </c>
      <c r="J408" s="216" t="s">
        <v>280</v>
      </c>
      <c r="K408" s="219" t="s">
        <v>1526</v>
      </c>
      <c r="L408" s="216"/>
      <c r="M408" s="220"/>
      <c r="N408" s="167"/>
      <c r="O408" s="149" t="s">
        <v>141</v>
      </c>
      <c r="P408" s="150" t="s">
        <v>157</v>
      </c>
      <c r="Q408" s="151"/>
      <c r="R408" s="247" t="s">
        <v>64</v>
      </c>
      <c r="S408" s="126">
        <f>IF(R408="", "", IFERROR(VLOOKUP(R408, 'Config Option - UW'!$A$38:$B$42, 2, FALSE), "") + W408 + Y408 + AA408)</f>
        <v>89.65100000000001</v>
      </c>
      <c r="T408" s="128">
        <f>IFERROR(VLOOKUP(R408, 'Config Option - UW'!$A$38:$D$42, 3, FALSE), "")</f>
        <v>1.8749999999999999E-2</v>
      </c>
      <c r="U408" s="124">
        <f>IFERROR(VLOOKUP(R408, 'Config Option - UW'!$A$38:$D$42, 4, FALSE), "")</f>
        <v>4.7600000000000003E-2</v>
      </c>
      <c r="V408" s="233" t="s">
        <v>197</v>
      </c>
      <c r="W408" s="241">
        <f>IFERROR(VALUE(VLOOKUP(V408, 'Config Option - UW'!$B$5:$F$34, 5, FALSE)), 0)</f>
        <v>10.311</v>
      </c>
      <c r="X408" s="233" t="s">
        <v>235</v>
      </c>
      <c r="Y408" s="241">
        <f>IFERROR(VALUE(VLOOKUP(X408, 'Config Option - UW'!$B$5:$F$34, 5, FALSE)), 0)</f>
        <v>4.34</v>
      </c>
      <c r="Z408" s="233"/>
      <c r="AA408" s="242">
        <f>IFERROR(VALUE(VLOOKUP(Z408, 'Config Option - UW'!$B$5:$F$34, 5, FALSE)), 0)</f>
        <v>0</v>
      </c>
      <c r="AB408" s="236"/>
      <c r="AC408" s="242">
        <f>IFERROR(VALUE(VLOOKUP(AB408, 'Config Option - UW'!$B$5:$F$34, 5, FALSE)), 0)</f>
        <v>0</v>
      </c>
      <c r="AD408" s="191"/>
      <c r="AE408"/>
    </row>
    <row r="409" spans="1:31" ht="17">
      <c r="A409" s="215" t="s">
        <v>1497</v>
      </c>
      <c r="B409" s="244">
        <v>393</v>
      </c>
      <c r="C409" s="141" t="s">
        <v>1519</v>
      </c>
      <c r="D409" s="216" t="s">
        <v>1520</v>
      </c>
      <c r="E409" s="217" t="s">
        <v>1527</v>
      </c>
      <c r="F409" s="144" t="s">
        <v>1522</v>
      </c>
      <c r="G409" s="218" t="s">
        <v>1516</v>
      </c>
      <c r="H409" s="145" t="s">
        <v>83</v>
      </c>
      <c r="I409" s="144" t="s">
        <v>1523</v>
      </c>
      <c r="J409" s="216" t="s">
        <v>280</v>
      </c>
      <c r="K409" s="219" t="s">
        <v>1528</v>
      </c>
      <c r="L409" s="216"/>
      <c r="M409" s="220"/>
      <c r="N409" s="167"/>
      <c r="O409" s="149" t="s">
        <v>141</v>
      </c>
      <c r="P409" s="150" t="s">
        <v>157</v>
      </c>
      <c r="Q409" s="151"/>
      <c r="R409" s="247" t="s">
        <v>64</v>
      </c>
      <c r="S409" s="126">
        <f>IF(R409="", "", IFERROR(VLOOKUP(R409, 'Config Option - UW'!$A$38:$B$42, 2, FALSE), "") + W409 + Y409 + AA409)</f>
        <v>89.65100000000001</v>
      </c>
      <c r="T409" s="128">
        <f>IFERROR(VLOOKUP(R409, 'Config Option - UW'!$A$38:$D$42, 3, FALSE), "")</f>
        <v>1.8749999999999999E-2</v>
      </c>
      <c r="U409" s="124">
        <f>IFERROR(VLOOKUP(R409, 'Config Option - UW'!$A$38:$D$42, 4, FALSE), "")</f>
        <v>4.7600000000000003E-2</v>
      </c>
      <c r="V409" s="233" t="s">
        <v>197</v>
      </c>
      <c r="W409" s="241">
        <f>IFERROR(VALUE(VLOOKUP(V409, 'Config Option - UW'!$B$5:$F$34, 5, FALSE)), 0)</f>
        <v>10.311</v>
      </c>
      <c r="X409" s="233" t="s">
        <v>235</v>
      </c>
      <c r="Y409" s="241">
        <f>IFERROR(VALUE(VLOOKUP(X409, 'Config Option - UW'!$B$5:$F$34, 5, FALSE)), 0)</f>
        <v>4.34</v>
      </c>
      <c r="Z409" s="233"/>
      <c r="AA409" s="242">
        <f>IFERROR(VALUE(VLOOKUP(Z409, 'Config Option - UW'!$B$5:$F$34, 5, FALSE)), 0)</f>
        <v>0</v>
      </c>
      <c r="AB409" s="236"/>
      <c r="AC409" s="242">
        <f>IFERROR(VALUE(VLOOKUP(AB409, 'Config Option - UW'!$B$5:$F$34, 5, FALSE)), 0)</f>
        <v>0</v>
      </c>
      <c r="AD409" s="191"/>
      <c r="AE409"/>
    </row>
    <row r="410" spans="1:31" ht="17">
      <c r="A410" s="215" t="s">
        <v>1497</v>
      </c>
      <c r="B410" s="244">
        <v>394</v>
      </c>
      <c r="C410" s="141" t="s">
        <v>1519</v>
      </c>
      <c r="D410" s="216" t="s">
        <v>1520</v>
      </c>
      <c r="E410" s="217" t="s">
        <v>1529</v>
      </c>
      <c r="F410" s="144" t="s">
        <v>1522</v>
      </c>
      <c r="G410" s="218" t="s">
        <v>1516</v>
      </c>
      <c r="H410" s="145" t="s">
        <v>83</v>
      </c>
      <c r="I410" s="144" t="s">
        <v>1523</v>
      </c>
      <c r="J410" s="216" t="s">
        <v>280</v>
      </c>
      <c r="K410" s="219" t="s">
        <v>1530</v>
      </c>
      <c r="L410" s="216"/>
      <c r="M410" s="220"/>
      <c r="N410" s="167"/>
      <c r="O410" s="149" t="s">
        <v>141</v>
      </c>
      <c r="P410" s="150" t="s">
        <v>157</v>
      </c>
      <c r="Q410" s="151"/>
      <c r="R410" s="247" t="s">
        <v>64</v>
      </c>
      <c r="S410" s="126">
        <f>IF(R410="", "", IFERROR(VLOOKUP(R410, 'Config Option - UW'!$A$38:$B$42, 2, FALSE), "") + W410 + Y410 + AA410)</f>
        <v>89.65100000000001</v>
      </c>
      <c r="T410" s="128">
        <f>IFERROR(VLOOKUP(R410, 'Config Option - UW'!$A$38:$D$42, 3, FALSE), "")</f>
        <v>1.8749999999999999E-2</v>
      </c>
      <c r="U410" s="124">
        <f>IFERROR(VLOOKUP(R410, 'Config Option - UW'!$A$38:$D$42, 4, FALSE), "")</f>
        <v>4.7600000000000003E-2</v>
      </c>
      <c r="V410" s="233" t="s">
        <v>197</v>
      </c>
      <c r="W410" s="241">
        <f>IFERROR(VALUE(VLOOKUP(V410, 'Config Option - UW'!$B$5:$F$34, 5, FALSE)), 0)</f>
        <v>10.311</v>
      </c>
      <c r="X410" s="233" t="s">
        <v>235</v>
      </c>
      <c r="Y410" s="241">
        <f>IFERROR(VALUE(VLOOKUP(X410, 'Config Option - UW'!$B$5:$F$34, 5, FALSE)), 0)</f>
        <v>4.34</v>
      </c>
      <c r="Z410" s="233"/>
      <c r="AA410" s="242">
        <f>IFERROR(VALUE(VLOOKUP(Z410, 'Config Option - UW'!$B$5:$F$34, 5, FALSE)), 0)</f>
        <v>0</v>
      </c>
      <c r="AB410" s="236"/>
      <c r="AC410" s="242">
        <f>IFERROR(VALUE(VLOOKUP(AB410, 'Config Option - UW'!$B$5:$F$34, 5, FALSE)), 0)</f>
        <v>0</v>
      </c>
      <c r="AD410" s="191"/>
      <c r="AE410"/>
    </row>
    <row r="411" spans="1:31" ht="17">
      <c r="A411" s="215" t="s">
        <v>1497</v>
      </c>
      <c r="B411" s="244">
        <v>395</v>
      </c>
      <c r="C411" s="141" t="s">
        <v>1519</v>
      </c>
      <c r="D411" s="216" t="s">
        <v>1520</v>
      </c>
      <c r="E411" s="217" t="s">
        <v>1531</v>
      </c>
      <c r="F411" s="144" t="s">
        <v>1522</v>
      </c>
      <c r="G411" s="218" t="s">
        <v>1516</v>
      </c>
      <c r="H411" s="145" t="s">
        <v>83</v>
      </c>
      <c r="I411" s="144" t="s">
        <v>1523</v>
      </c>
      <c r="J411" s="216" t="s">
        <v>222</v>
      </c>
      <c r="K411" s="219" t="s">
        <v>1532</v>
      </c>
      <c r="L411" s="216"/>
      <c r="M411" s="220"/>
      <c r="N411" s="167"/>
      <c r="O411" s="149" t="s">
        <v>141</v>
      </c>
      <c r="P411" s="150" t="s">
        <v>157</v>
      </c>
      <c r="Q411" s="151"/>
      <c r="R411" s="247" t="s">
        <v>53</v>
      </c>
      <c r="S411" s="126">
        <f>IF(R411="", "", IFERROR(VLOOKUP(R411, 'Config Option - UW'!$A$38:$B$42, 2, FALSE), "") + W411 + Y411 + AA411)</f>
        <v>65</v>
      </c>
      <c r="T411" s="128">
        <f>IFERROR(VLOOKUP(R411, 'Config Option - UW'!$A$38:$D$42, 3, FALSE), "")</f>
        <v>1.8749999999999999E-2</v>
      </c>
      <c r="U411" s="124">
        <f>IFERROR(VLOOKUP(R411, 'Config Option - UW'!$A$38:$D$42, 4, FALSE), "")</f>
        <v>4.7600000000000003E-2</v>
      </c>
      <c r="V411" s="233"/>
      <c r="W411" s="241">
        <f>IFERROR(VALUE(VLOOKUP(V411, 'Config Option - UW'!$B$5:$F$34, 5, FALSE)), 0)</f>
        <v>0</v>
      </c>
      <c r="X411" s="233"/>
      <c r="Y411" s="241">
        <f>IFERROR(VALUE(VLOOKUP(X411, 'Config Option - UW'!$B$5:$F$34, 5, FALSE)), 0)</f>
        <v>0</v>
      </c>
      <c r="Z411" s="233"/>
      <c r="AA411" s="242">
        <f>IFERROR(VALUE(VLOOKUP(Z411, 'Config Option - UW'!$B$5:$F$34, 5, FALSE)), 0)</f>
        <v>0</v>
      </c>
      <c r="AB411" s="238"/>
      <c r="AC411" s="242">
        <f>IFERROR(VALUE(VLOOKUP(AB411, 'Config Option - UW'!$B$5:$F$34, 5, FALSE)), 0)</f>
        <v>0</v>
      </c>
      <c r="AD411" s="191"/>
      <c r="AE411"/>
    </row>
    <row r="412" spans="1:31" ht="17">
      <c r="A412" s="215" t="s">
        <v>1497</v>
      </c>
      <c r="B412" s="244">
        <v>396</v>
      </c>
      <c r="C412" s="141" t="s">
        <v>1533</v>
      </c>
      <c r="D412" s="216" t="s">
        <v>1534</v>
      </c>
      <c r="E412" s="217" t="s">
        <v>1535</v>
      </c>
      <c r="F412" s="144" t="s">
        <v>1536</v>
      </c>
      <c r="G412" s="218" t="s">
        <v>1534</v>
      </c>
      <c r="H412" s="145" t="s">
        <v>83</v>
      </c>
      <c r="I412" s="144" t="s">
        <v>1537</v>
      </c>
      <c r="J412" s="216" t="s">
        <v>139</v>
      </c>
      <c r="K412" s="219" t="s">
        <v>1538</v>
      </c>
      <c r="L412" s="216"/>
      <c r="M412" s="220"/>
      <c r="N412" s="167"/>
      <c r="O412" s="149" t="s">
        <v>141</v>
      </c>
      <c r="P412" s="150" t="s">
        <v>157</v>
      </c>
      <c r="Q412" s="151"/>
      <c r="R412" s="247" t="s">
        <v>53</v>
      </c>
      <c r="S412" s="126">
        <f>IF(R412="", "", IFERROR(VLOOKUP(R412, 'Config Option - UW'!$A$38:$B$42, 2, FALSE), "") + W412 + Y412 + AA412)</f>
        <v>65</v>
      </c>
      <c r="T412" s="128">
        <f>IFERROR(VLOOKUP(R412, 'Config Option - UW'!$A$38:$D$42, 3, FALSE), "")</f>
        <v>1.8749999999999999E-2</v>
      </c>
      <c r="U412" s="124">
        <f>IFERROR(VLOOKUP(R412, 'Config Option - UW'!$A$38:$D$42, 4, FALSE), "")</f>
        <v>4.7600000000000003E-2</v>
      </c>
      <c r="V412" s="233"/>
      <c r="W412" s="241">
        <f>IFERROR(VALUE(VLOOKUP(V412, 'Config Option - UW'!$B$5:$F$34, 5, FALSE)), 0)</f>
        <v>0</v>
      </c>
      <c r="X412" s="233"/>
      <c r="Y412" s="241">
        <f>IFERROR(VALUE(VLOOKUP(X412, 'Config Option - UW'!$B$5:$F$34, 5, FALSE)), 0)</f>
        <v>0</v>
      </c>
      <c r="Z412" s="233"/>
      <c r="AA412" s="242">
        <f>IFERROR(VALUE(VLOOKUP(Z412, 'Config Option - UW'!$B$5:$F$34, 5, FALSE)), 0)</f>
        <v>0</v>
      </c>
      <c r="AB412" s="238"/>
      <c r="AC412" s="242">
        <f>IFERROR(VALUE(VLOOKUP(AB412, 'Config Option - UW'!$B$5:$F$34, 5, FALSE)), 0)</f>
        <v>0</v>
      </c>
      <c r="AD412" s="191"/>
      <c r="AE412"/>
    </row>
    <row r="413" spans="1:31" ht="17">
      <c r="A413" s="215" t="s">
        <v>1497</v>
      </c>
      <c r="B413" s="244">
        <v>397</v>
      </c>
      <c r="C413" s="141" t="s">
        <v>1533</v>
      </c>
      <c r="D413" s="216" t="s">
        <v>1534</v>
      </c>
      <c r="E413" s="217" t="s">
        <v>1539</v>
      </c>
      <c r="F413" s="144" t="s">
        <v>1536</v>
      </c>
      <c r="G413" s="218" t="s">
        <v>1534</v>
      </c>
      <c r="H413" s="145" t="s">
        <v>83</v>
      </c>
      <c r="I413" s="144" t="s">
        <v>1537</v>
      </c>
      <c r="J413" s="216" t="s">
        <v>139</v>
      </c>
      <c r="K413" s="219" t="s">
        <v>1540</v>
      </c>
      <c r="L413" s="216"/>
      <c r="M413" s="220"/>
      <c r="N413" s="144"/>
      <c r="O413" s="149" t="s">
        <v>141</v>
      </c>
      <c r="P413" s="150" t="s">
        <v>157</v>
      </c>
      <c r="Q413" s="151"/>
      <c r="R413" s="247" t="s">
        <v>53</v>
      </c>
      <c r="S413" s="126">
        <f>IF(R413="", "", IFERROR(VLOOKUP(R413, 'Config Option - UW'!$A$38:$B$42, 2, FALSE), "") + W413 + Y413 + AA413)</f>
        <v>65</v>
      </c>
      <c r="T413" s="128">
        <f>IFERROR(VLOOKUP(R413, 'Config Option - UW'!$A$38:$D$42, 3, FALSE), "")</f>
        <v>1.8749999999999999E-2</v>
      </c>
      <c r="U413" s="124">
        <f>IFERROR(VLOOKUP(R413, 'Config Option - UW'!$A$38:$D$42, 4, FALSE), "")</f>
        <v>4.7600000000000003E-2</v>
      </c>
      <c r="V413" s="233"/>
      <c r="W413" s="241">
        <f>IFERROR(VALUE(VLOOKUP(V413, 'Config Option - UW'!$B$5:$F$34, 5, FALSE)), 0)</f>
        <v>0</v>
      </c>
      <c r="X413" s="233"/>
      <c r="Y413" s="241">
        <f>IFERROR(VALUE(VLOOKUP(X413, 'Config Option - UW'!$B$5:$F$34, 5, FALSE)), 0)</f>
        <v>0</v>
      </c>
      <c r="Z413" s="233"/>
      <c r="AA413" s="242">
        <f>IFERROR(VALUE(VLOOKUP(Z413, 'Config Option - UW'!$B$5:$F$34, 5, FALSE)), 0)</f>
        <v>0</v>
      </c>
      <c r="AB413" s="238"/>
      <c r="AC413" s="242">
        <f>IFERROR(VALUE(VLOOKUP(AB413, 'Config Option - UW'!$B$5:$F$34, 5, FALSE)), 0)</f>
        <v>0</v>
      </c>
      <c r="AD413" s="191"/>
      <c r="AE413"/>
    </row>
    <row r="414" spans="1:31" ht="16">
      <c r="A414" s="215" t="s">
        <v>1497</v>
      </c>
      <c r="B414" s="244">
        <v>398</v>
      </c>
      <c r="C414" s="141" t="s">
        <v>888</v>
      </c>
      <c r="D414" s="216" t="s">
        <v>1541</v>
      </c>
      <c r="E414" s="216" t="s">
        <v>1542</v>
      </c>
      <c r="F414" s="144" t="s">
        <v>1463</v>
      </c>
      <c r="G414" s="147" t="s">
        <v>81</v>
      </c>
      <c r="H414" s="145" t="s">
        <v>83</v>
      </c>
      <c r="I414" s="144" t="s">
        <v>1464</v>
      </c>
      <c r="J414" s="216" t="s">
        <v>139</v>
      </c>
      <c r="K414" s="219" t="s">
        <v>1543</v>
      </c>
      <c r="L414" s="216"/>
      <c r="M414" s="220"/>
      <c r="N414" s="144"/>
      <c r="O414" s="149" t="s">
        <v>141</v>
      </c>
      <c r="P414" s="150" t="s">
        <v>157</v>
      </c>
      <c r="Q414" s="151"/>
      <c r="R414" s="247" t="s">
        <v>53</v>
      </c>
      <c r="S414" s="126">
        <f>IF(R414="", "", IFERROR(VLOOKUP(R414, 'Config Option - UW'!$A$38:$B$42, 2, FALSE), "") + W414 + Y414 + AA414)</f>
        <v>65</v>
      </c>
      <c r="T414" s="128">
        <f>IFERROR(VLOOKUP(R414, 'Config Option - UW'!$A$38:$D$42, 3, FALSE), "")</f>
        <v>1.8749999999999999E-2</v>
      </c>
      <c r="U414" s="124">
        <f>IFERROR(VLOOKUP(R414, 'Config Option - UW'!$A$38:$D$42, 4, FALSE), "")</f>
        <v>4.7600000000000003E-2</v>
      </c>
      <c r="V414" s="233"/>
      <c r="W414" s="241">
        <f>IFERROR(VALUE(VLOOKUP(V414, 'Config Option - UW'!$B$5:$F$34, 5, FALSE)), 0)</f>
        <v>0</v>
      </c>
      <c r="X414" s="233"/>
      <c r="Y414" s="241">
        <f>IFERROR(VALUE(VLOOKUP(X414, 'Config Option - UW'!$B$5:$F$34, 5, FALSE)), 0)</f>
        <v>0</v>
      </c>
      <c r="Z414" s="233"/>
      <c r="AA414" s="242">
        <f>IFERROR(VALUE(VLOOKUP(Z414, 'Config Option - UW'!$B$5:$F$34, 5, FALSE)), 0)</f>
        <v>0</v>
      </c>
      <c r="AB414" s="238"/>
      <c r="AC414" s="242">
        <f>IFERROR(VALUE(VLOOKUP(AB414, 'Config Option - UW'!$B$5:$F$34, 5, FALSE)), 0)</f>
        <v>0</v>
      </c>
      <c r="AD414" s="191"/>
      <c r="AE414"/>
    </row>
    <row r="415" spans="1:31" ht="17">
      <c r="A415" s="222"/>
      <c r="B415" s="244">
        <v>399</v>
      </c>
      <c r="C415" s="223" t="s">
        <v>1544</v>
      </c>
      <c r="D415" s="224" t="s">
        <v>207</v>
      </c>
      <c r="E415" s="225" t="s">
        <v>1545</v>
      </c>
      <c r="F415" s="144"/>
      <c r="G415" s="224"/>
      <c r="H415" s="144"/>
      <c r="I415" s="144"/>
      <c r="J415" s="224" t="s">
        <v>280</v>
      </c>
      <c r="K415" s="223" t="s">
        <v>1136</v>
      </c>
      <c r="L415" s="224"/>
      <c r="M415" s="226"/>
      <c r="N415" s="144"/>
      <c r="O415" s="166" t="s">
        <v>1546</v>
      </c>
      <c r="P415" s="150" t="s">
        <v>142</v>
      </c>
      <c r="Q415" s="151"/>
      <c r="R415" s="247"/>
      <c r="S415" s="126" t="str">
        <f>IF(R415="", "", IFERROR(VLOOKUP(R415, 'Config Option - UW'!$A$38:$B$42, 2, FALSE), "") + W415 + Y415 + AA415)</f>
        <v/>
      </c>
      <c r="T415" s="128" t="str">
        <f>IFERROR(VLOOKUP(R415, 'Config Option - UW'!$A$38:$D$42, 3, FALSE), "")</f>
        <v/>
      </c>
      <c r="U415" s="124" t="str">
        <f>IFERROR(VLOOKUP(R415, 'Config Option - UW'!$A$38:$D$42, 4, FALSE), "")</f>
        <v/>
      </c>
      <c r="V415" s="233"/>
      <c r="W415" s="241">
        <f>IFERROR(VALUE(VLOOKUP(V415, 'Config Option - UW'!$B$5:$F$34, 5, FALSE)), 0)</f>
        <v>0</v>
      </c>
      <c r="X415" s="233"/>
      <c r="Y415" s="241">
        <f>IFERROR(VALUE(VLOOKUP(X415, 'Config Option - UW'!$B$5:$F$34, 5, FALSE)), 0)</f>
        <v>0</v>
      </c>
      <c r="Z415" s="233"/>
      <c r="AA415" s="242">
        <f>IFERROR(VALUE(VLOOKUP(Z415, 'Config Option - UW'!$B$5:$F$34, 5, FALSE)), 0)</f>
        <v>0</v>
      </c>
      <c r="AB415" s="238"/>
      <c r="AC415" s="242">
        <f>IFERROR(VALUE(VLOOKUP(AB415, 'Config Option - UW'!$B$5:$F$34, 5, FALSE)), 0)</f>
        <v>0</v>
      </c>
      <c r="AD415" s="240"/>
      <c r="AE415"/>
    </row>
    <row r="416" spans="1:31" ht="17">
      <c r="A416" s="227" t="s">
        <v>1547</v>
      </c>
      <c r="B416" s="244">
        <v>400</v>
      </c>
      <c r="C416" s="223"/>
      <c r="D416" s="224" t="s">
        <v>232</v>
      </c>
      <c r="E416" s="225" t="s">
        <v>1548</v>
      </c>
      <c r="F416" s="144"/>
      <c r="G416" s="224"/>
      <c r="H416" s="144"/>
      <c r="I416" s="144"/>
      <c r="J416" s="224" t="s">
        <v>184</v>
      </c>
      <c r="K416" s="223" t="s">
        <v>731</v>
      </c>
      <c r="L416" s="224"/>
      <c r="M416" s="226"/>
      <c r="N416" s="144"/>
      <c r="O416" s="166" t="s">
        <v>1546</v>
      </c>
      <c r="P416" s="150" t="s">
        <v>142</v>
      </c>
      <c r="Q416" s="151"/>
      <c r="R416" s="247"/>
      <c r="S416" s="126" t="str">
        <f>IF(R416="", "", IFERROR(VLOOKUP(R416, 'Config Option - UW'!$A$38:$B$42, 2, FALSE), "") + W419 + Y419 + AA419)</f>
        <v/>
      </c>
      <c r="T416" s="128" t="str">
        <f>IFERROR(VLOOKUP(R416, 'Config Option - UW'!$A$38:$D$42, 3, FALSE), "")</f>
        <v/>
      </c>
      <c r="U416" s="124" t="str">
        <f>IFERROR(VLOOKUP(R416, 'Config Option - UW'!$A$38:$D$42, 4, FALSE), "")</f>
        <v/>
      </c>
      <c r="V416" s="233"/>
      <c r="W416" s="241">
        <f>IFERROR(VALUE(VLOOKUP(V416, 'Config Option - UW'!$B$5:$F$34, 5, FALSE)), 0)</f>
        <v>0</v>
      </c>
      <c r="X416" s="233"/>
      <c r="Y416" s="241">
        <f>IFERROR(VALUE(VLOOKUP(X416, 'Config Option - UW'!$B$5:$F$34, 5, FALSE)), 0)</f>
        <v>0</v>
      </c>
      <c r="Z416" s="233"/>
      <c r="AA416" s="242">
        <f>IFERROR(VALUE(VLOOKUP(Z416, 'Config Option - UW'!$B$5:$F$34, 5, FALSE)), 0)</f>
        <v>0</v>
      </c>
      <c r="AB416" s="238"/>
      <c r="AC416" s="242">
        <f>IFERROR(VALUE(VLOOKUP(AB416, 'Config Option - UW'!$B$5:$F$34, 5, FALSE)), 0)</f>
        <v>0</v>
      </c>
      <c r="AD416" s="240"/>
      <c r="AE416"/>
    </row>
    <row r="417" spans="1:31" ht="17">
      <c r="A417" s="227" t="s">
        <v>1549</v>
      </c>
      <c r="B417" s="244">
        <v>401</v>
      </c>
      <c r="C417" s="223"/>
      <c r="D417" s="224" t="s">
        <v>232</v>
      </c>
      <c r="E417" s="225" t="s">
        <v>1550</v>
      </c>
      <c r="F417" s="144"/>
      <c r="G417" s="224"/>
      <c r="H417" s="144"/>
      <c r="I417" s="144"/>
      <c r="J417" s="224" t="s">
        <v>146</v>
      </c>
      <c r="K417" s="223" t="s">
        <v>1551</v>
      </c>
      <c r="L417" s="224"/>
      <c r="M417" s="226"/>
      <c r="N417" s="144"/>
      <c r="O417" s="166" t="s">
        <v>1546</v>
      </c>
      <c r="P417" s="150" t="s">
        <v>142</v>
      </c>
      <c r="Q417" s="151"/>
      <c r="R417" s="247"/>
      <c r="S417" s="126" t="str">
        <f>IF(R417="", "", IFERROR(VLOOKUP(R417, 'Config Option - UW'!$A$38:$B$42, 2, FALSE), "") + W420 + Y420 + AA420)</f>
        <v/>
      </c>
      <c r="T417" s="128" t="str">
        <f>IFERROR(VLOOKUP(R417, 'Config Option - UW'!$A$38:$D$42, 3, FALSE), "")</f>
        <v/>
      </c>
      <c r="U417" s="124" t="str">
        <f>IFERROR(VLOOKUP(R417, 'Config Option - UW'!$A$38:$D$42, 4, FALSE), "")</f>
        <v/>
      </c>
      <c r="V417" s="233"/>
      <c r="W417" s="241">
        <f>IFERROR(VALUE(VLOOKUP(V417, 'Config Option - UW'!$B$5:$F$34, 5, FALSE)), 0)</f>
        <v>0</v>
      </c>
      <c r="X417" s="233"/>
      <c r="Y417" s="241">
        <f>IFERROR(VALUE(VLOOKUP(X417, 'Config Option - UW'!$B$5:$F$34, 5, FALSE)), 0)</f>
        <v>0</v>
      </c>
      <c r="Z417" s="233"/>
      <c r="AA417" s="242">
        <f>IFERROR(VALUE(VLOOKUP(Z417, 'Config Option - UW'!$B$5:$F$34, 5, FALSE)), 0)</f>
        <v>0</v>
      </c>
      <c r="AB417" s="233"/>
      <c r="AC417" s="242">
        <f>IFERROR(VALUE(VLOOKUP(AB417, 'Config Option - UW'!$B$5:$F$34, 5, FALSE)), 0)</f>
        <v>0</v>
      </c>
      <c r="AD417" s="240"/>
      <c r="AE417"/>
    </row>
    <row r="418" spans="1:31" ht="17">
      <c r="A418" s="227" t="s">
        <v>1552</v>
      </c>
      <c r="B418" s="244">
        <v>402</v>
      </c>
      <c r="C418" s="223"/>
      <c r="D418" s="224" t="s">
        <v>368</v>
      </c>
      <c r="E418" s="225" t="s">
        <v>1553</v>
      </c>
      <c r="F418" s="144"/>
      <c r="G418" s="224"/>
      <c r="H418" s="144"/>
      <c r="I418" s="144"/>
      <c r="J418" s="224" t="s">
        <v>139</v>
      </c>
      <c r="K418" s="223" t="s">
        <v>344</v>
      </c>
      <c r="L418" s="224"/>
      <c r="M418" s="226"/>
      <c r="N418" s="144"/>
      <c r="O418" s="150" t="s">
        <v>1554</v>
      </c>
      <c r="P418" s="150" t="s">
        <v>142</v>
      </c>
      <c r="Q418" s="151"/>
      <c r="R418" s="247"/>
      <c r="S418" s="126" t="str">
        <f>IF(R418="", "", IFERROR(VLOOKUP(R418, 'Config Option - UW'!$A$38:$B$42, 2, FALSE), "") + W421 + Y421 + AA421)</f>
        <v/>
      </c>
      <c r="T418" s="128" t="str">
        <f>IFERROR(VLOOKUP(R418, 'Config Option - UW'!$A$38:$D$42, 3, FALSE), "")</f>
        <v/>
      </c>
      <c r="U418" s="124" t="str">
        <f>IFERROR(VLOOKUP(R418, 'Config Option - UW'!$A$38:$D$42, 4, FALSE), "")</f>
        <v/>
      </c>
      <c r="V418" s="233"/>
      <c r="W418" s="241">
        <f>IFERROR(VALUE(VLOOKUP(V418, 'Config Option - UW'!$B$5:$F$34, 5, FALSE)), 0)</f>
        <v>0</v>
      </c>
      <c r="X418" s="233"/>
      <c r="Y418" s="241">
        <f>IFERROR(VALUE(VLOOKUP(X418, 'Config Option - UW'!$B$5:$F$34, 5, FALSE)), 0)</f>
        <v>0</v>
      </c>
      <c r="Z418" s="233"/>
      <c r="AA418" s="242">
        <f>IFERROR(VALUE(VLOOKUP(Z418, 'Config Option - UW'!$B$5:$F$34, 5, FALSE)), 0)</f>
        <v>0</v>
      </c>
      <c r="AB418" s="233"/>
      <c r="AC418" s="242">
        <f>IFERROR(VALUE(VLOOKUP(AB418, 'Config Option - UW'!$B$5:$F$34, 5, FALSE)), 0)</f>
        <v>0</v>
      </c>
      <c r="AD418" s="240"/>
      <c r="AE418"/>
    </row>
    <row r="419" spans="1:31" ht="17">
      <c r="A419" s="227" t="s">
        <v>1555</v>
      </c>
      <c r="B419" s="244">
        <v>403</v>
      </c>
      <c r="C419" s="223"/>
      <c r="D419" s="224" t="s">
        <v>368</v>
      </c>
      <c r="E419" s="225" t="s">
        <v>376</v>
      </c>
      <c r="F419" s="144"/>
      <c r="G419" s="224"/>
      <c r="H419" s="144"/>
      <c r="I419" s="144"/>
      <c r="J419" s="224" t="s">
        <v>184</v>
      </c>
      <c r="K419" s="223" t="s">
        <v>1556</v>
      </c>
      <c r="L419" s="224"/>
      <c r="M419" s="226"/>
      <c r="N419" s="144"/>
      <c r="O419" s="150" t="s">
        <v>1554</v>
      </c>
      <c r="P419" s="150" t="s">
        <v>142</v>
      </c>
      <c r="Q419" s="151"/>
      <c r="R419" s="247"/>
      <c r="S419" s="126" t="str">
        <f>IF(R419="", "", IFERROR(VLOOKUP(R419, 'Config Option - UW'!$A$38:$B$42, 2, FALSE), "") + W422 + Y422 + AA422)</f>
        <v/>
      </c>
      <c r="T419" s="128" t="str">
        <f>IFERROR(VLOOKUP(R419, 'Config Option - UW'!$A$38:$D$42, 3, FALSE), "")</f>
        <v/>
      </c>
      <c r="U419" s="124" t="str">
        <f>IFERROR(VLOOKUP(R419, 'Config Option - UW'!$A$38:$D$42, 4, FALSE), "")</f>
        <v/>
      </c>
      <c r="V419" s="233"/>
      <c r="W419" s="241">
        <f>IFERROR(VALUE(VLOOKUP(V419, 'Config Option - UW'!$B$5:$F$34, 5, FALSE)), 0)</f>
        <v>0</v>
      </c>
      <c r="X419" s="233"/>
      <c r="Y419" s="241">
        <f>IFERROR(VALUE(VLOOKUP(X419, 'Config Option - UW'!$B$5:$F$34, 5, FALSE)), 0)</f>
        <v>0</v>
      </c>
      <c r="Z419" s="233"/>
      <c r="AA419" s="242">
        <f>IFERROR(VALUE(VLOOKUP(Z419, 'Config Option - UW'!$B$5:$F$34, 5, FALSE)), 0)</f>
        <v>0</v>
      </c>
      <c r="AB419" s="233"/>
      <c r="AC419" s="242">
        <f>IFERROR(VALUE(VLOOKUP(AB419, 'Config Option - UW'!$B$5:$F$34, 5, FALSE)), 0)</f>
        <v>0</v>
      </c>
      <c r="AD419" s="240"/>
      <c r="AE419"/>
    </row>
    <row r="420" spans="1:31" ht="17">
      <c r="A420" s="227" t="s">
        <v>1557</v>
      </c>
      <c r="B420" s="244">
        <v>404</v>
      </c>
      <c r="C420" s="223" t="s">
        <v>419</v>
      </c>
      <c r="D420" s="224" t="s">
        <v>411</v>
      </c>
      <c r="E420" s="228" t="s">
        <v>420</v>
      </c>
      <c r="F420" s="144"/>
      <c r="G420" s="224"/>
      <c r="H420" s="144"/>
      <c r="I420" s="144"/>
      <c r="J420" s="224" t="s">
        <v>146</v>
      </c>
      <c r="K420" s="223" t="s">
        <v>1558</v>
      </c>
      <c r="L420" s="224"/>
      <c r="M420" s="226"/>
      <c r="N420" s="144"/>
      <c r="O420" s="150" t="s">
        <v>1554</v>
      </c>
      <c r="P420" s="150" t="s">
        <v>142</v>
      </c>
      <c r="Q420" s="151"/>
      <c r="R420" s="247"/>
      <c r="S420" s="126" t="str">
        <f>IF(R420="", "", IFERROR(VLOOKUP(R420, 'Config Option - UW'!$A$38:$B$42, 2, FALSE), "") + W423 + Y423 + AA423)</f>
        <v/>
      </c>
      <c r="T420" s="128" t="str">
        <f>IFERROR(VLOOKUP(R420, 'Config Option - UW'!$A$38:$D$42, 3, FALSE), "")</f>
        <v/>
      </c>
      <c r="U420" s="124" t="str">
        <f>IFERROR(VLOOKUP(R420, 'Config Option - UW'!$A$38:$D$42, 4, FALSE), "")</f>
        <v/>
      </c>
      <c r="V420" s="233"/>
      <c r="W420" s="241">
        <f>IFERROR(VALUE(VLOOKUP(V420, 'Config Option - UW'!$B$5:$F$34, 5, FALSE)), 0)</f>
        <v>0</v>
      </c>
      <c r="X420" s="233"/>
      <c r="Y420" s="241">
        <f>IFERROR(VALUE(VLOOKUP(X420, 'Config Option - UW'!$B$5:$F$34, 5, FALSE)), 0)</f>
        <v>0</v>
      </c>
      <c r="Z420" s="233"/>
      <c r="AA420" s="242">
        <f>IFERROR(VALUE(VLOOKUP(Z420, 'Config Option - UW'!$B$5:$F$34, 5, FALSE)), 0)</f>
        <v>0</v>
      </c>
      <c r="AB420" s="233"/>
      <c r="AC420" s="242">
        <f>IFERROR(VALUE(VLOOKUP(AB420, 'Config Option - UW'!$B$5:$F$34, 5, FALSE)), 0)</f>
        <v>0</v>
      </c>
      <c r="AD420" s="240"/>
      <c r="AE420"/>
    </row>
    <row r="421" spans="1:31" ht="16">
      <c r="A421" s="224"/>
      <c r="B421" s="244">
        <v>405</v>
      </c>
      <c r="C421" s="223" t="s">
        <v>1559</v>
      </c>
      <c r="D421" s="224" t="s">
        <v>1016</v>
      </c>
      <c r="E421" s="224" t="s">
        <v>1040</v>
      </c>
      <c r="F421" s="144"/>
      <c r="G421" s="224"/>
      <c r="H421" s="144"/>
      <c r="I421" s="144"/>
      <c r="J421" s="224" t="s">
        <v>184</v>
      </c>
      <c r="K421" s="223" t="s">
        <v>1042</v>
      </c>
      <c r="L421" s="142"/>
      <c r="M421" s="148"/>
      <c r="N421" s="144"/>
      <c r="O421" s="166" t="s">
        <v>1546</v>
      </c>
      <c r="P421" s="150" t="s">
        <v>157</v>
      </c>
      <c r="Q421" s="151"/>
      <c r="R421" s="251"/>
      <c r="S421" s="126" t="str">
        <f>IF(R421="", "", IFERROR(VLOOKUP(R421, 'Config Option - UW'!$A$38:$B$42, 2, FALSE), "") + W424 + Y424 + AA424)</f>
        <v/>
      </c>
      <c r="T421" s="128" t="str">
        <f>IFERROR(VLOOKUP(R421, 'Config Option - UW'!$A$38:$D$42, 3, FALSE), "")</f>
        <v/>
      </c>
      <c r="U421" s="124" t="str">
        <f>IFERROR(VLOOKUP(R421, 'Config Option - UW'!$A$38:$D$42, 4, FALSE), "")</f>
        <v/>
      </c>
      <c r="V421" s="233"/>
      <c r="W421" s="241">
        <f>IFERROR(VALUE(VLOOKUP(V421, 'Config Option - UW'!$B$5:$F$34, 5, FALSE)), 0)</f>
        <v>0</v>
      </c>
      <c r="X421" s="233"/>
      <c r="Y421" s="241">
        <f>IFERROR(VALUE(VLOOKUP(X421, 'Config Option - UW'!$B$5:$F$34, 5, FALSE)), 0)</f>
        <v>0</v>
      </c>
      <c r="Z421" s="233"/>
      <c r="AA421" s="242">
        <f>IFERROR(VALUE(VLOOKUP(Z421, 'Config Option - UW'!$B$5:$F$34, 5, FALSE)), 0)</f>
        <v>0</v>
      </c>
      <c r="AB421" s="233"/>
      <c r="AC421" s="242">
        <f>IFERROR(VALUE(VLOOKUP(AB421, 'Config Option - UW'!$B$5:$F$34, 5, FALSE)), 0)</f>
        <v>0</v>
      </c>
      <c r="AD421" s="240"/>
      <c r="AE421"/>
    </row>
    <row r="422" spans="1:31" ht="17">
      <c r="A422" s="140"/>
      <c r="B422" s="244">
        <v>406</v>
      </c>
      <c r="C422" s="223"/>
      <c r="D422" s="224" t="s">
        <v>1126</v>
      </c>
      <c r="E422" s="225" t="s">
        <v>1560</v>
      </c>
      <c r="F422" s="144"/>
      <c r="G422" s="224"/>
      <c r="H422" s="144"/>
      <c r="I422" s="144"/>
      <c r="J422" s="224" t="s">
        <v>146</v>
      </c>
      <c r="K422" s="223" t="s">
        <v>1138</v>
      </c>
      <c r="L422" s="224"/>
      <c r="M422" s="226"/>
      <c r="N422" s="144"/>
      <c r="O422" s="166" t="s">
        <v>1546</v>
      </c>
      <c r="P422" s="150" t="s">
        <v>157</v>
      </c>
      <c r="Q422" s="151"/>
      <c r="R422" s="247"/>
      <c r="S422" s="126" t="str">
        <f>IF(R422="", "", IFERROR(VLOOKUP(R422, 'Config Option - UW'!$A$38:$B$42, 2, FALSE), "") + W425 + Y425 + AA425)</f>
        <v/>
      </c>
      <c r="T422" s="128" t="str">
        <f>IFERROR(VLOOKUP(R422, 'Config Option - UW'!$A$38:$D$42, 3, FALSE), "")</f>
        <v/>
      </c>
      <c r="U422" s="124" t="str">
        <f>IFERROR(VLOOKUP(R422, 'Config Option - UW'!$A$38:$D$42, 4, FALSE), "")</f>
        <v/>
      </c>
      <c r="V422" s="233"/>
      <c r="W422" s="241">
        <f>IFERROR(VALUE(VLOOKUP(V422, 'Config Option - UW'!$B$5:$F$34, 5, FALSE)), 0)</f>
        <v>0</v>
      </c>
      <c r="X422" s="233"/>
      <c r="Y422" s="241">
        <f>IFERROR(VALUE(VLOOKUP(X422, 'Config Option - UW'!$B$5:$F$34, 5, FALSE)), 0)</f>
        <v>0</v>
      </c>
      <c r="Z422" s="233"/>
      <c r="AA422" s="242">
        <f>IFERROR(VALUE(VLOOKUP(Z422, 'Config Option - UW'!$B$5:$F$34, 5, FALSE)), 0)</f>
        <v>0</v>
      </c>
      <c r="AB422" s="233"/>
      <c r="AC422" s="242">
        <f>IFERROR(VALUE(VLOOKUP(AB422, 'Config Option - UW'!$B$5:$F$34, 5, FALSE)), 0)</f>
        <v>0</v>
      </c>
      <c r="AD422" s="240"/>
      <c r="AE422"/>
    </row>
    <row r="423" spans="1:31" ht="16">
      <c r="A423" s="140"/>
      <c r="B423" s="244">
        <v>407</v>
      </c>
      <c r="C423" s="229"/>
      <c r="D423" s="230" t="s">
        <v>1168</v>
      </c>
      <c r="E423" s="230" t="s">
        <v>1169</v>
      </c>
      <c r="F423" s="144"/>
      <c r="G423" s="230"/>
      <c r="H423" s="144"/>
      <c r="I423" s="144"/>
      <c r="J423" s="224" t="s">
        <v>280</v>
      </c>
      <c r="K423" s="229" t="s">
        <v>1056</v>
      </c>
      <c r="L423" s="231"/>
      <c r="M423" s="231"/>
      <c r="N423" s="144"/>
      <c r="O423" s="166" t="s">
        <v>1546</v>
      </c>
      <c r="P423" s="150" t="s">
        <v>157</v>
      </c>
      <c r="Q423" s="151"/>
      <c r="R423" s="247"/>
      <c r="S423" s="126" t="str">
        <f>IF(R423="", "", IFERROR(VLOOKUP(R423, 'Config Option - UW'!$A$38:$B$42, 2, FALSE), "") + W426 + Y426 + AA426)</f>
        <v/>
      </c>
      <c r="T423" s="128" t="str">
        <f>IFERROR(VLOOKUP(R423, 'Config Option - UW'!$A$38:$D$42, 3, FALSE), "")</f>
        <v/>
      </c>
      <c r="U423" s="124" t="str">
        <f>IFERROR(VLOOKUP(R423, 'Config Option - UW'!$A$38:$D$42, 4, FALSE), "")</f>
        <v/>
      </c>
      <c r="V423" s="233"/>
      <c r="W423" s="241">
        <f>IFERROR(VALUE(VLOOKUP(V423, 'Config Option - UW'!$B$5:$F$34, 5, FALSE)), 0)</f>
        <v>0</v>
      </c>
      <c r="X423" s="233"/>
      <c r="Y423" s="241">
        <f>IFERROR(VALUE(VLOOKUP(X423, 'Config Option - UW'!$B$5:$F$34, 5, FALSE)), 0)</f>
        <v>0</v>
      </c>
      <c r="Z423" s="233"/>
      <c r="AA423" s="242">
        <f>IFERROR(VALUE(VLOOKUP(Z423, 'Config Option - UW'!$B$5:$F$34, 5, FALSE)), 0)</f>
        <v>0</v>
      </c>
      <c r="AB423" s="233"/>
      <c r="AC423" s="242">
        <f>IFERROR(VALUE(VLOOKUP(AB423, 'Config Option - UW'!$B$5:$F$34, 5, FALSE)), 0)</f>
        <v>0</v>
      </c>
      <c r="AD423" s="240"/>
      <c r="AE423"/>
    </row>
    <row r="424" spans="1:31" ht="16">
      <c r="A424" s="144"/>
      <c r="B424" s="144"/>
      <c r="C424" s="144"/>
      <c r="D424" s="144"/>
      <c r="E424" s="144"/>
      <c r="F424" s="144"/>
      <c r="G424" s="144"/>
      <c r="H424" s="144"/>
      <c r="I424" s="144"/>
      <c r="J424" s="144"/>
      <c r="K424" s="144"/>
      <c r="L424" s="232"/>
      <c r="M424" s="144"/>
      <c r="N424" s="144"/>
      <c r="O424" s="144"/>
      <c r="P424" s="144"/>
      <c r="Q424" s="151"/>
      <c r="R424" s="235"/>
      <c r="S424" s="126" t="str">
        <f>IF(R424="", "", IFERROR(VLOOKUP(R424, 'Config Option - UW'!$A$38:$B$42, 2, FALSE), "") + W427 + Y427 + AA427)</f>
        <v/>
      </c>
      <c r="T424" s="128" t="str">
        <f>IFERROR(VLOOKUP(R424, 'Config Option - UW'!$A$38:$D$42, 3, FALSE), "")</f>
        <v/>
      </c>
      <c r="U424" s="124" t="str">
        <f>IFERROR(VLOOKUP(R424, 'Config Option - UW'!$A$38:$D$42, 4, FALSE), "")</f>
        <v/>
      </c>
      <c r="V424" s="235"/>
      <c r="W424" s="241">
        <f>IFERROR(VALUE(VLOOKUP(V424, 'Config Option - UW'!$B$5:$F$34, 5, FALSE)), 0)</f>
        <v>0</v>
      </c>
      <c r="X424" s="235"/>
      <c r="Y424" s="241">
        <f>IFERROR(VALUE(VLOOKUP(X424, 'Config Option - UW'!$B$5:$F$34, 5, FALSE)), 0)</f>
        <v>0</v>
      </c>
      <c r="Z424" s="235"/>
      <c r="AA424" s="242">
        <f>IFERROR(VALUE(VLOOKUP(Z424, 'Config Option - UW'!$B$5:$F$34, 5, FALSE)), 0)</f>
        <v>0</v>
      </c>
      <c r="AB424" s="235"/>
      <c r="AC424" s="242">
        <f>IFERROR(VALUE(VLOOKUP(AB424, 'Config Option - UW'!$B$5:$F$34, 5, FALSE)), 0)</f>
        <v>0</v>
      </c>
      <c r="AD424" s="144"/>
    </row>
    <row r="425" spans="1:31" ht="16">
      <c r="A425" s="144"/>
      <c r="B425" s="144"/>
      <c r="C425" s="144"/>
      <c r="D425" s="144"/>
      <c r="E425" s="144"/>
      <c r="F425" s="144"/>
      <c r="G425" s="144"/>
      <c r="H425" s="144"/>
      <c r="I425" s="144"/>
      <c r="J425" s="170"/>
      <c r="K425" s="144"/>
      <c r="L425" s="232"/>
      <c r="M425" s="144"/>
      <c r="N425" s="144"/>
      <c r="O425" s="144"/>
      <c r="P425" s="144"/>
      <c r="Q425" s="151"/>
      <c r="R425" s="235"/>
      <c r="S425" s="126" t="str">
        <f>IF(R425="", "", IFERROR(VLOOKUP(R425, 'Config Option - UW'!$A$38:$B$42, 2, FALSE), "") + W428 + Y428 + AA428)</f>
        <v/>
      </c>
      <c r="T425" s="128" t="str">
        <f>IFERROR(VLOOKUP(R425, 'Config Option - UW'!$A$38:$D$42, 3, FALSE), "")</f>
        <v/>
      </c>
      <c r="U425" s="124" t="str">
        <f>IFERROR(VLOOKUP(R425, 'Config Option - UW'!$A$38:$D$42, 4, FALSE), "")</f>
        <v/>
      </c>
      <c r="V425" s="235"/>
      <c r="W425" s="241">
        <f>IFERROR(VALUE(VLOOKUP(V425, 'Config Option - UW'!$B$5:$F$34, 5, FALSE)), 0)</f>
        <v>0</v>
      </c>
      <c r="X425" s="235"/>
      <c r="Y425" s="241">
        <f>IFERROR(VALUE(VLOOKUP(X425, 'Config Option - UW'!$B$5:$F$34, 5, FALSE)), 0)</f>
        <v>0</v>
      </c>
      <c r="Z425" s="235"/>
      <c r="AA425" s="242">
        <f>IFERROR(VALUE(VLOOKUP(Z425, 'Config Option - UW'!$B$5:$F$34, 5, FALSE)), 0)</f>
        <v>0</v>
      </c>
      <c r="AB425" s="235"/>
      <c r="AC425" s="242">
        <f>IFERROR(VALUE(VLOOKUP(AB425, 'Config Option - UW'!$B$5:$F$34, 5, FALSE)), 0)</f>
        <v>0</v>
      </c>
      <c r="AD425" s="144"/>
    </row>
    <row r="426" spans="1:31" ht="16">
      <c r="A426" s="144"/>
      <c r="B426" s="144"/>
      <c r="C426" s="144"/>
      <c r="D426" s="144"/>
      <c r="E426" s="144"/>
      <c r="F426" s="144"/>
      <c r="G426" s="144"/>
      <c r="H426" s="144"/>
      <c r="I426" s="144"/>
      <c r="J426" s="144"/>
      <c r="K426" s="144"/>
      <c r="L426" s="232"/>
      <c r="M426" s="144"/>
      <c r="N426" s="144"/>
      <c r="O426" s="144"/>
      <c r="P426" s="144"/>
      <c r="Q426" s="151"/>
      <c r="R426" s="235"/>
      <c r="S426" s="126" t="str">
        <f>IF(R426="", "", IFERROR(VLOOKUP(R426, 'Config Option - UW'!$A$38:$B$42, 2, FALSE), "") + W429 + Y429 + AA429)</f>
        <v/>
      </c>
      <c r="T426" s="128" t="str">
        <f>IFERROR(VLOOKUP(R426, 'Config Option - UW'!$A$38:$D$42, 3, FALSE), "")</f>
        <v/>
      </c>
      <c r="U426" s="124" t="str">
        <f>IFERROR(VLOOKUP(R426, 'Config Option - UW'!$A$38:$D$42, 4, FALSE), "")</f>
        <v/>
      </c>
      <c r="V426" s="235"/>
      <c r="W426" s="241">
        <f>IFERROR(VALUE(VLOOKUP(V426, 'Config Option - UW'!$B$5:$F$34, 5, FALSE)), 0)</f>
        <v>0</v>
      </c>
      <c r="X426" s="235"/>
      <c r="Y426" s="241">
        <f>IFERROR(VALUE(VLOOKUP(X426, 'Config Option - UW'!$B$5:$F$34, 5, FALSE)), 0)</f>
        <v>0</v>
      </c>
      <c r="Z426" s="235"/>
      <c r="AA426" s="242">
        <f>IFERROR(VALUE(VLOOKUP(Z426, 'Config Option - UW'!$B$5:$F$34, 5, FALSE)), 0)</f>
        <v>0</v>
      </c>
      <c r="AB426" s="235"/>
      <c r="AC426" s="242">
        <f>IFERROR(VALUE(VLOOKUP(AB426, 'Config Option - UW'!$B$5:$F$34, 5, FALSE)), 0)</f>
        <v>0</v>
      </c>
      <c r="AD426" s="144"/>
    </row>
    <row r="427" spans="1:31" ht="16">
      <c r="A427" s="144"/>
      <c r="B427" s="144"/>
      <c r="C427" s="144"/>
      <c r="D427" s="144"/>
      <c r="E427" s="144"/>
      <c r="F427" s="144"/>
      <c r="G427" s="144"/>
      <c r="H427" s="144"/>
      <c r="I427" s="144"/>
      <c r="J427" s="144"/>
      <c r="K427" s="144"/>
      <c r="L427" s="232"/>
      <c r="M427" s="144"/>
      <c r="N427" s="144"/>
      <c r="O427" s="144"/>
      <c r="P427" s="144"/>
      <c r="Q427" s="151"/>
      <c r="R427" s="235"/>
      <c r="S427" s="126" t="str">
        <f>IF(R427="", "", IFERROR(VLOOKUP(R427, 'Config Option - UW'!$A$38:$B$42, 2, FALSE), "") + W430 + Y430 + AA430)</f>
        <v/>
      </c>
      <c r="T427" s="128" t="str">
        <f>IFERROR(VLOOKUP(R427, 'Config Option - UW'!$A$38:$D$42, 3, FALSE), "")</f>
        <v/>
      </c>
      <c r="U427" s="124" t="str">
        <f>IFERROR(VLOOKUP(R427, 'Config Option - UW'!$A$38:$D$42, 4, FALSE), "")</f>
        <v/>
      </c>
      <c r="V427" s="235"/>
      <c r="W427" s="241">
        <f>IFERROR(VALUE(VLOOKUP(V427, 'Config Option - UW'!$B$5:$F$34, 5, FALSE)), 0)</f>
        <v>0</v>
      </c>
      <c r="X427" s="235"/>
      <c r="Y427" s="241">
        <f>IFERROR(VALUE(VLOOKUP(X427, 'Config Option - UW'!$B$5:$F$34, 5, FALSE)), 0)</f>
        <v>0</v>
      </c>
      <c r="Z427" s="235"/>
      <c r="AA427" s="242">
        <f>IFERROR(VALUE(VLOOKUP(Z427, 'Config Option - UW'!$B$5:$F$34, 5, FALSE)), 0)</f>
        <v>0</v>
      </c>
      <c r="AB427" s="235"/>
      <c r="AC427" s="242">
        <f>IFERROR(VALUE(VLOOKUP(AB427, 'Config Option - UW'!$B$5:$F$34, 5, FALSE)), 0)</f>
        <v>0</v>
      </c>
      <c r="AD427" s="144"/>
    </row>
    <row r="428" spans="1:31" ht="16">
      <c r="A428" s="144"/>
      <c r="B428" s="144"/>
      <c r="C428" s="144"/>
      <c r="D428" s="144"/>
      <c r="E428" s="144"/>
      <c r="F428" s="144"/>
      <c r="G428" s="144"/>
      <c r="H428" s="144"/>
      <c r="I428" s="144"/>
      <c r="J428" s="144"/>
      <c r="K428" s="144"/>
      <c r="L428" s="232"/>
      <c r="M428" s="144"/>
      <c r="N428" s="144"/>
      <c r="O428" s="144"/>
      <c r="P428" s="144"/>
      <c r="Q428" s="151"/>
      <c r="R428" s="235"/>
      <c r="S428" s="126" t="str">
        <f>IF(R428="", "", IFERROR(VLOOKUP(R428, 'Config Option - UW'!$A$38:$B$42, 2, FALSE), "") + W431 + Y431 + AA431)</f>
        <v/>
      </c>
      <c r="T428" s="128" t="str">
        <f>IFERROR(VLOOKUP(R428, 'Config Option - UW'!$A$38:$D$42, 3, FALSE), "")</f>
        <v/>
      </c>
      <c r="U428" s="124" t="str">
        <f>IFERROR(VLOOKUP(R428, 'Config Option - UW'!$A$38:$D$42, 4, FALSE), "")</f>
        <v/>
      </c>
      <c r="V428" s="235"/>
      <c r="W428" s="241">
        <f>IFERROR(VALUE(VLOOKUP(V428, 'Config Option - UW'!$B$5:$F$34, 5, FALSE)), 0)</f>
        <v>0</v>
      </c>
      <c r="X428" s="235"/>
      <c r="Y428" s="241">
        <f>IFERROR(VALUE(VLOOKUP(X428, 'Config Option - UW'!$B$5:$F$34, 5, FALSE)), 0)</f>
        <v>0</v>
      </c>
      <c r="Z428" s="235"/>
      <c r="AA428" s="242">
        <f>IFERROR(VALUE(VLOOKUP(Z428, 'Config Option - UW'!$B$5:$F$34, 5, FALSE)), 0)</f>
        <v>0</v>
      </c>
      <c r="AB428" s="235"/>
      <c r="AC428" s="242">
        <f>IFERROR(VALUE(VLOOKUP(AB428, 'Config Option - UW'!$B$5:$F$34, 5, FALSE)), 0)</f>
        <v>0</v>
      </c>
      <c r="AD428" s="144"/>
    </row>
    <row r="429" spans="1:31" ht="16">
      <c r="A429" s="144"/>
      <c r="B429" s="144"/>
      <c r="C429" s="144"/>
      <c r="D429" s="144"/>
      <c r="E429" s="144"/>
      <c r="F429" s="144"/>
      <c r="G429" s="144"/>
      <c r="H429" s="144"/>
      <c r="I429" s="144"/>
      <c r="J429" s="144"/>
      <c r="K429" s="144"/>
      <c r="L429" s="232"/>
      <c r="M429" s="144"/>
      <c r="N429" s="144"/>
      <c r="O429" s="144"/>
      <c r="P429" s="144"/>
      <c r="Q429" s="151"/>
      <c r="R429" s="235"/>
      <c r="S429" s="126" t="str">
        <f>IF(R429="", "", IFERROR(VLOOKUP(R429, 'Config Option - UW'!$A$38:$B$42, 2, FALSE), "") + W432 + Y432 + AA432)</f>
        <v/>
      </c>
      <c r="T429" s="128" t="str">
        <f>IFERROR(VLOOKUP(R429, 'Config Option - UW'!$A$38:$D$42, 3, FALSE), "")</f>
        <v/>
      </c>
      <c r="U429" s="124" t="str">
        <f>IFERROR(VLOOKUP(R429, 'Config Option - UW'!$A$38:$D$42, 4, FALSE), "")</f>
        <v/>
      </c>
      <c r="V429" s="235"/>
      <c r="W429" s="241">
        <f>IFERROR(VALUE(VLOOKUP(V429, 'Config Option - UW'!$B$5:$F$34, 5, FALSE)), 0)</f>
        <v>0</v>
      </c>
      <c r="X429" s="235"/>
      <c r="Y429" s="241">
        <f>IFERROR(VALUE(VLOOKUP(X429, 'Config Option - UW'!$B$5:$F$34, 5, FALSE)), 0)</f>
        <v>0</v>
      </c>
      <c r="Z429" s="235"/>
      <c r="AA429" s="242">
        <f>IFERROR(VALUE(VLOOKUP(Z429, 'Config Option - UW'!$B$5:$F$34, 5, FALSE)), 0)</f>
        <v>0</v>
      </c>
      <c r="AB429" s="235"/>
      <c r="AC429" s="242">
        <f>IFERROR(VALUE(VLOOKUP(AB429, 'Config Option - UW'!$B$5:$F$34, 5, FALSE)), 0)</f>
        <v>0</v>
      </c>
      <c r="AD429" s="144"/>
    </row>
    <row r="430" spans="1:31" ht="16">
      <c r="A430" s="144"/>
      <c r="B430" s="144"/>
      <c r="C430" s="144"/>
      <c r="D430" s="144"/>
      <c r="E430" s="144"/>
      <c r="F430" s="144"/>
      <c r="G430" s="144"/>
      <c r="H430" s="144"/>
      <c r="I430" s="144"/>
      <c r="J430" s="144"/>
      <c r="K430" s="144"/>
      <c r="L430" s="232"/>
      <c r="M430" s="144"/>
      <c r="N430" s="144"/>
      <c r="O430" s="144"/>
      <c r="P430" s="144"/>
      <c r="Q430" s="151"/>
      <c r="R430" s="235"/>
      <c r="S430" s="126" t="str">
        <f>IF(R430="", "", IFERROR(VLOOKUP(R430, 'Config Option - UW'!$A$38:$B$42, 2, FALSE), "") + W433 + Y433 + AA433)</f>
        <v/>
      </c>
      <c r="T430" s="128" t="str">
        <f>IFERROR(VLOOKUP(R430, 'Config Option - UW'!$A$38:$D$42, 3, FALSE), "")</f>
        <v/>
      </c>
      <c r="U430" s="124" t="str">
        <f>IFERROR(VLOOKUP(R430, 'Config Option - UW'!$A$38:$D$42, 4, FALSE), "")</f>
        <v/>
      </c>
      <c r="V430" s="235"/>
      <c r="W430" s="241">
        <f>IFERROR(VALUE(VLOOKUP(V430, 'Config Option - UW'!$B$5:$F$34, 5, FALSE)), 0)</f>
        <v>0</v>
      </c>
      <c r="X430" s="235"/>
      <c r="Y430" s="241">
        <f>IFERROR(VALUE(VLOOKUP(X430, 'Config Option - UW'!$B$5:$F$34, 5, FALSE)), 0)</f>
        <v>0</v>
      </c>
      <c r="Z430" s="235"/>
      <c r="AA430" s="242">
        <f>IFERROR(VALUE(VLOOKUP(Z430, 'Config Option - UW'!$B$5:$F$34, 5, FALSE)), 0)</f>
        <v>0</v>
      </c>
      <c r="AB430" s="235"/>
      <c r="AC430" s="242">
        <f>IFERROR(VALUE(VLOOKUP(AB430, 'Config Option - UW'!$B$5:$F$34, 5, FALSE)), 0)</f>
        <v>0</v>
      </c>
      <c r="AD430" s="144"/>
    </row>
    <row r="431" spans="1:31" ht="16">
      <c r="A431" s="144"/>
      <c r="B431" s="144"/>
      <c r="C431" s="144"/>
      <c r="D431" s="144"/>
      <c r="E431" s="144"/>
      <c r="F431" s="144"/>
      <c r="G431" s="144"/>
      <c r="H431" s="144"/>
      <c r="I431" s="144"/>
      <c r="J431" s="144"/>
      <c r="K431" s="144"/>
      <c r="L431" s="232"/>
      <c r="M431" s="144"/>
      <c r="N431" s="144"/>
      <c r="O431" s="144"/>
      <c r="P431" s="144"/>
      <c r="Q431" s="151"/>
      <c r="R431" s="235"/>
      <c r="S431" s="126" t="str">
        <f>IF(R431="", "", IFERROR(VLOOKUP(R431, 'Config Option - UW'!$A$38:$B$42, 2, FALSE), "") + W434 + Y434 + AA434)</f>
        <v/>
      </c>
      <c r="T431" s="128" t="str">
        <f>IFERROR(VLOOKUP(R431, 'Config Option - UW'!$A$38:$D$42, 3, FALSE), "")</f>
        <v/>
      </c>
      <c r="U431" s="124" t="str">
        <f>IFERROR(VLOOKUP(R431, 'Config Option - UW'!$A$38:$D$42, 4, FALSE), "")</f>
        <v/>
      </c>
      <c r="V431" s="235"/>
      <c r="W431" s="241">
        <f>IFERROR(VALUE(VLOOKUP(V431, 'Config Option - UW'!$B$5:$F$34, 5, FALSE)), 0)</f>
        <v>0</v>
      </c>
      <c r="X431" s="235"/>
      <c r="Y431" s="241">
        <f>IFERROR(VALUE(VLOOKUP(X431, 'Config Option - UW'!$B$5:$F$34, 5, FALSE)), 0)</f>
        <v>0</v>
      </c>
      <c r="Z431" s="235"/>
      <c r="AA431" s="242">
        <f>IFERROR(VALUE(VLOOKUP(Z431, 'Config Option - UW'!$B$5:$F$34, 5, FALSE)), 0)</f>
        <v>0</v>
      </c>
      <c r="AB431" s="235"/>
      <c r="AC431" s="242">
        <f>IFERROR(VALUE(VLOOKUP(AB431, 'Config Option - UW'!$B$5:$F$34, 5, FALSE)), 0)</f>
        <v>0</v>
      </c>
      <c r="AD431" s="144"/>
    </row>
    <row r="432" spans="1:31" ht="16">
      <c r="A432" s="144"/>
      <c r="B432" s="144"/>
      <c r="C432" s="144"/>
      <c r="D432" s="144"/>
      <c r="E432" s="144"/>
      <c r="F432" s="144"/>
      <c r="G432" s="144"/>
      <c r="H432" s="144"/>
      <c r="I432" s="144"/>
      <c r="J432" s="144"/>
      <c r="K432" s="144"/>
      <c r="L432" s="232"/>
      <c r="M432" s="144"/>
      <c r="N432" s="144"/>
      <c r="O432" s="144"/>
      <c r="P432" s="144"/>
      <c r="Q432" s="151"/>
      <c r="R432" s="235"/>
      <c r="S432" s="126" t="str">
        <f>IF(R432="", "", IFERROR(VLOOKUP(R432, 'Config Option - UW'!$A$38:$B$42, 2, FALSE), "") + W435 + Y435 + AA435)</f>
        <v/>
      </c>
      <c r="T432" s="128" t="str">
        <f>IFERROR(VLOOKUP(R432, 'Config Option - UW'!$A$38:$D$42, 3, FALSE), "")</f>
        <v/>
      </c>
      <c r="U432" s="124" t="str">
        <f>IFERROR(VLOOKUP(R432, 'Config Option - UW'!$A$38:$D$42, 4, FALSE), "")</f>
        <v/>
      </c>
      <c r="V432" s="235"/>
      <c r="W432" s="241">
        <f>IFERROR(VALUE(VLOOKUP(V432, 'Config Option - UW'!$B$5:$F$34, 5, FALSE)), 0)</f>
        <v>0</v>
      </c>
      <c r="X432" s="235"/>
      <c r="Y432" s="241">
        <f>IFERROR(VALUE(VLOOKUP(X432, 'Config Option - UW'!$B$5:$F$34, 5, FALSE)), 0)</f>
        <v>0</v>
      </c>
      <c r="Z432" s="235"/>
      <c r="AA432" s="242">
        <f>IFERROR(VALUE(VLOOKUP(Z432, 'Config Option - UW'!$B$5:$F$34, 5, FALSE)), 0)</f>
        <v>0</v>
      </c>
      <c r="AB432" s="235"/>
      <c r="AC432" s="242">
        <f>IFERROR(VALUE(VLOOKUP(AB432, 'Config Option - UW'!$B$5:$F$34, 5, FALSE)), 0)</f>
        <v>0</v>
      </c>
      <c r="AD432" s="144"/>
    </row>
    <row r="433" spans="1:30" ht="16">
      <c r="A433" s="144"/>
      <c r="B433" s="144"/>
      <c r="C433" s="144"/>
      <c r="D433" s="144"/>
      <c r="E433" s="144"/>
      <c r="F433" s="144"/>
      <c r="G433" s="144"/>
      <c r="H433" s="144"/>
      <c r="I433" s="144"/>
      <c r="J433" s="144"/>
      <c r="K433" s="144"/>
      <c r="L433" s="232"/>
      <c r="M433" s="144"/>
      <c r="N433" s="144"/>
      <c r="O433" s="144"/>
      <c r="P433" s="144"/>
      <c r="Q433" s="151"/>
      <c r="R433" s="235"/>
      <c r="S433" s="126" t="str">
        <f>IF(R433="", "", IFERROR(VLOOKUP(R433, 'Config Option - UW'!$A$38:$B$42, 2, FALSE), "") + W436 + Y436 + AA436)</f>
        <v/>
      </c>
      <c r="T433" s="128" t="str">
        <f>IFERROR(VLOOKUP(R433, 'Config Option - UW'!$A$38:$D$42, 3, FALSE), "")</f>
        <v/>
      </c>
      <c r="U433" s="124" t="str">
        <f>IFERROR(VLOOKUP(R433, 'Config Option - UW'!$A$38:$D$42, 4, FALSE), "")</f>
        <v/>
      </c>
      <c r="V433" s="235"/>
      <c r="W433" s="241">
        <f>IFERROR(VALUE(VLOOKUP(V433, 'Config Option - UW'!$B$5:$F$34, 5, FALSE)), 0)</f>
        <v>0</v>
      </c>
      <c r="X433" s="235"/>
      <c r="Y433" s="241">
        <f>IFERROR(VALUE(VLOOKUP(X433, 'Config Option - UW'!$B$5:$F$34, 5, FALSE)), 0)</f>
        <v>0</v>
      </c>
      <c r="Z433" s="235"/>
      <c r="AA433" s="242">
        <f>IFERROR(VALUE(VLOOKUP(Z433, 'Config Option - UW'!$B$5:$F$34, 5, FALSE)), 0)</f>
        <v>0</v>
      </c>
      <c r="AB433" s="235"/>
      <c r="AC433" s="242">
        <f>IFERROR(VALUE(VLOOKUP(AB433, 'Config Option - UW'!$B$5:$F$34, 5, FALSE)), 0)</f>
        <v>0</v>
      </c>
      <c r="AD433" s="144"/>
    </row>
    <row r="434" spans="1:30" ht="16">
      <c r="A434" s="144"/>
      <c r="B434" s="144"/>
      <c r="C434" s="144"/>
      <c r="D434" s="144"/>
      <c r="E434" s="144"/>
      <c r="F434" s="144"/>
      <c r="G434" s="144"/>
      <c r="H434" s="144"/>
      <c r="I434" s="144"/>
      <c r="J434" s="144"/>
      <c r="K434" s="144"/>
      <c r="L434" s="232"/>
      <c r="M434" s="144"/>
      <c r="N434" s="144"/>
      <c r="O434" s="144"/>
      <c r="P434" s="144"/>
      <c r="Q434" s="151"/>
      <c r="R434" s="235"/>
      <c r="S434" s="126" t="str">
        <f>IF(R434="", "", IFERROR(VLOOKUP(R434, 'Config Option - UW'!$A$38:$B$42, 2, FALSE), "") + W437 + Y437 + AA437)</f>
        <v/>
      </c>
      <c r="T434" s="128" t="str">
        <f>IFERROR(VLOOKUP(R434, 'Config Option - UW'!$A$38:$D$42, 3, FALSE), "")</f>
        <v/>
      </c>
      <c r="U434" s="124" t="str">
        <f>IFERROR(VLOOKUP(R434, 'Config Option - UW'!$A$38:$D$42, 4, FALSE), "")</f>
        <v/>
      </c>
      <c r="V434" s="235"/>
      <c r="W434" s="241">
        <f>IFERROR(VALUE(VLOOKUP(V434, 'Config Option - UW'!$B$5:$F$34, 5, FALSE)), 0)</f>
        <v>0</v>
      </c>
      <c r="X434" s="235"/>
      <c r="Y434" s="241">
        <f>IFERROR(VALUE(VLOOKUP(X434, 'Config Option - UW'!$B$5:$F$34, 5, FALSE)), 0)</f>
        <v>0</v>
      </c>
      <c r="Z434" s="235"/>
      <c r="AA434" s="242">
        <f>IFERROR(VALUE(VLOOKUP(Z434, 'Config Option - UW'!$B$5:$F$34, 5, FALSE)), 0)</f>
        <v>0</v>
      </c>
      <c r="AB434" s="235"/>
      <c r="AC434" s="242">
        <f>IFERROR(VALUE(VLOOKUP(AB434, 'Config Option - UW'!$B$5:$F$34, 5, FALSE)), 0)</f>
        <v>0</v>
      </c>
      <c r="AD434" s="144"/>
    </row>
    <row r="435" spans="1:30" ht="16">
      <c r="A435" s="144"/>
      <c r="B435" s="144"/>
      <c r="C435" s="144"/>
      <c r="D435" s="144"/>
      <c r="E435" s="144"/>
      <c r="F435" s="144"/>
      <c r="G435" s="144"/>
      <c r="H435" s="144"/>
      <c r="I435" s="144"/>
      <c r="J435" s="144"/>
      <c r="K435" s="144"/>
      <c r="L435" s="232"/>
      <c r="M435" s="144"/>
      <c r="N435" s="144"/>
      <c r="O435" s="144"/>
      <c r="P435" s="144"/>
      <c r="Q435" s="151"/>
      <c r="R435" s="235"/>
      <c r="S435" s="126" t="str">
        <f>IF(R435="", "", IFERROR(VLOOKUP(R435, 'Config Option - UW'!$A$38:$B$42, 2, FALSE), "") + W438 + Y438 + AA438)</f>
        <v/>
      </c>
      <c r="T435" s="128" t="str">
        <f>IFERROR(VLOOKUP(R435, 'Config Option - UW'!$A$38:$D$42, 3, FALSE), "")</f>
        <v/>
      </c>
      <c r="U435" s="124" t="str">
        <f>IFERROR(VLOOKUP(R435, 'Config Option - UW'!$A$38:$D$42, 4, FALSE), "")</f>
        <v/>
      </c>
      <c r="V435" s="235"/>
      <c r="W435" s="241">
        <f>IFERROR(VALUE(VLOOKUP(V435, 'Config Option - UW'!$B$5:$F$34, 5, FALSE)), 0)</f>
        <v>0</v>
      </c>
      <c r="X435" s="235"/>
      <c r="Y435" s="241">
        <f>IFERROR(VALUE(VLOOKUP(X435, 'Config Option - UW'!$B$5:$F$34, 5, FALSE)), 0)</f>
        <v>0</v>
      </c>
      <c r="Z435" s="235"/>
      <c r="AA435" s="242">
        <f>IFERROR(VALUE(VLOOKUP(Z435, 'Config Option - UW'!$B$5:$F$34, 5, FALSE)), 0)</f>
        <v>0</v>
      </c>
      <c r="AB435" s="235"/>
      <c r="AC435" s="242">
        <f>IFERROR(VALUE(VLOOKUP(AB435, 'Config Option - UW'!$B$5:$F$34, 5, FALSE)), 0)</f>
        <v>0</v>
      </c>
      <c r="AD435" s="144"/>
    </row>
    <row r="436" spans="1:30" ht="16">
      <c r="A436" s="144"/>
      <c r="B436" s="144"/>
      <c r="C436" s="144"/>
      <c r="D436" s="144"/>
      <c r="E436" s="144"/>
      <c r="F436" s="144"/>
      <c r="G436" s="144"/>
      <c r="H436" s="144"/>
      <c r="I436" s="144"/>
      <c r="J436" s="144"/>
      <c r="K436" s="144"/>
      <c r="L436" s="232"/>
      <c r="M436" s="144"/>
      <c r="N436" s="144"/>
      <c r="O436" s="144"/>
      <c r="P436" s="144"/>
      <c r="Q436" s="151"/>
      <c r="R436" s="235"/>
      <c r="S436" s="126" t="str">
        <f>IF(R436="", "", IFERROR(VLOOKUP(R436, 'Config Option - UW'!$A$38:$B$42, 2, FALSE), "") + W439 + Y439 + AA439)</f>
        <v/>
      </c>
      <c r="T436" s="128" t="str">
        <f>IFERROR(VLOOKUP(R436, 'Config Option - UW'!$A$38:$D$42, 3, FALSE), "")</f>
        <v/>
      </c>
      <c r="U436" s="124" t="str">
        <f>IFERROR(VLOOKUP(R436, 'Config Option - UW'!$A$38:$D$42, 4, FALSE), "")</f>
        <v/>
      </c>
      <c r="V436" s="235"/>
      <c r="W436" s="241">
        <f>IFERROR(VALUE(VLOOKUP(V436, 'Config Option - UW'!$B$5:$F$34, 5, FALSE)), 0)</f>
        <v>0</v>
      </c>
      <c r="X436" s="235"/>
      <c r="Y436" s="241">
        <f>IFERROR(VALUE(VLOOKUP(X436, 'Config Option - UW'!$B$5:$F$34, 5, FALSE)), 0)</f>
        <v>0</v>
      </c>
      <c r="Z436" s="235"/>
      <c r="AA436" s="242">
        <f>IFERROR(VALUE(VLOOKUP(Z436, 'Config Option - UW'!$B$5:$F$34, 5, FALSE)), 0)</f>
        <v>0</v>
      </c>
      <c r="AB436" s="235"/>
      <c r="AC436" s="242">
        <f>IFERROR(VALUE(VLOOKUP(AB436, 'Config Option - UW'!$B$5:$F$34, 5, FALSE)), 0)</f>
        <v>0</v>
      </c>
      <c r="AD436" s="144"/>
    </row>
    <row r="437" spans="1:30" ht="16">
      <c r="A437" s="144"/>
      <c r="B437" s="144"/>
      <c r="C437" s="144"/>
      <c r="D437" s="144"/>
      <c r="E437" s="144"/>
      <c r="F437" s="144"/>
      <c r="G437" s="144"/>
      <c r="H437" s="144"/>
      <c r="I437" s="144"/>
      <c r="J437" s="144"/>
      <c r="K437" s="144"/>
      <c r="L437" s="232"/>
      <c r="M437" s="144"/>
      <c r="N437" s="144"/>
      <c r="O437" s="144"/>
      <c r="P437" s="144"/>
      <c r="Q437" s="151"/>
      <c r="R437" s="235"/>
      <c r="S437" s="126" t="str">
        <f>IF(R437="", "", IFERROR(VLOOKUP(R437, 'Config Option - UW'!$A$38:$B$42, 2, FALSE), "") + W440 + Y440 + AA440)</f>
        <v/>
      </c>
      <c r="T437" s="128" t="str">
        <f>IFERROR(VLOOKUP(R437, 'Config Option - UW'!$A$38:$D$42, 3, FALSE), "")</f>
        <v/>
      </c>
      <c r="U437" s="124" t="str">
        <f>IFERROR(VLOOKUP(R437, 'Config Option - UW'!$A$38:$D$42, 4, FALSE), "")</f>
        <v/>
      </c>
      <c r="V437" s="235"/>
      <c r="W437" s="241">
        <f>IFERROR(VALUE(VLOOKUP(V437, 'Config Option - UW'!$B$5:$F$34, 5, FALSE)), 0)</f>
        <v>0</v>
      </c>
      <c r="X437" s="235"/>
      <c r="Y437" s="241">
        <f>IFERROR(VALUE(VLOOKUP(X437, 'Config Option - UW'!$B$5:$F$34, 5, FALSE)), 0)</f>
        <v>0</v>
      </c>
      <c r="Z437" s="235"/>
      <c r="AA437" s="242">
        <f>IFERROR(VALUE(VLOOKUP(Z437, 'Config Option - UW'!$B$5:$F$34, 5, FALSE)), 0)</f>
        <v>0</v>
      </c>
      <c r="AB437" s="235"/>
      <c r="AC437" s="242">
        <f>IFERROR(VALUE(VLOOKUP(AB437, 'Config Option - UW'!$B$5:$F$34, 5, FALSE)), 0)</f>
        <v>0</v>
      </c>
      <c r="AD437" s="144"/>
    </row>
    <row r="438" spans="1:30" ht="16">
      <c r="A438" s="144"/>
      <c r="B438" s="144"/>
      <c r="C438" s="144"/>
      <c r="D438" s="144"/>
      <c r="E438" s="144"/>
      <c r="F438" s="144"/>
      <c r="G438" s="144"/>
      <c r="H438" s="144"/>
      <c r="I438" s="144"/>
      <c r="J438" s="144"/>
      <c r="K438" s="144"/>
      <c r="L438" s="232"/>
      <c r="M438" s="144"/>
      <c r="N438" s="144"/>
      <c r="O438" s="144"/>
      <c r="P438" s="144"/>
      <c r="Q438" s="151"/>
      <c r="R438" s="235"/>
      <c r="S438" s="126" t="str">
        <f>IF(R438="", "", IFERROR(VLOOKUP(R438, 'Config Option - UW'!$A$38:$B$42, 2, FALSE), "") + W441 + Y441 + AA441)</f>
        <v/>
      </c>
      <c r="T438" s="128" t="str">
        <f>IFERROR(VLOOKUP(R438, 'Config Option - UW'!$A$38:$D$42, 3, FALSE), "")</f>
        <v/>
      </c>
      <c r="U438" s="124" t="str">
        <f>IFERROR(VLOOKUP(R438, 'Config Option - UW'!$A$38:$D$42, 4, FALSE), "")</f>
        <v/>
      </c>
      <c r="V438" s="235"/>
      <c r="W438" s="241">
        <f>IFERROR(VALUE(VLOOKUP(V438, 'Config Option - UW'!$B$5:$F$34, 5, FALSE)), 0)</f>
        <v>0</v>
      </c>
      <c r="X438" s="235"/>
      <c r="Y438" s="241">
        <f>IFERROR(VALUE(VLOOKUP(X438, 'Config Option - UW'!$B$5:$F$34, 5, FALSE)), 0)</f>
        <v>0</v>
      </c>
      <c r="Z438" s="235"/>
      <c r="AA438" s="242">
        <f>IFERROR(VALUE(VLOOKUP(Z438, 'Config Option - UW'!$B$5:$F$34, 5, FALSE)), 0)</f>
        <v>0</v>
      </c>
      <c r="AB438" s="235"/>
      <c r="AC438" s="242">
        <f>IFERROR(VALUE(VLOOKUP(AB438, 'Config Option - UW'!$B$5:$F$34, 5, FALSE)), 0)</f>
        <v>0</v>
      </c>
      <c r="AD438" s="144"/>
    </row>
    <row r="439" spans="1:30" ht="16">
      <c r="A439" s="144"/>
      <c r="B439" s="144"/>
      <c r="C439" s="144"/>
      <c r="D439" s="144"/>
      <c r="E439" s="144"/>
      <c r="F439" s="144"/>
      <c r="G439" s="144"/>
      <c r="H439" s="144"/>
      <c r="I439" s="144"/>
      <c r="J439" s="144"/>
      <c r="K439" s="144"/>
      <c r="L439" s="232"/>
      <c r="M439" s="144"/>
      <c r="N439" s="144"/>
      <c r="O439" s="144"/>
      <c r="P439" s="144"/>
      <c r="Q439" s="151"/>
      <c r="R439" s="235"/>
      <c r="S439" s="126" t="str">
        <f>IF(R439="", "", IFERROR(VLOOKUP(R439, 'Config Option - UW'!$A$38:$B$42, 2, FALSE), "") + W442 + Y442 + AA442)</f>
        <v/>
      </c>
      <c r="T439" s="128" t="str">
        <f>IFERROR(VLOOKUP(R439, 'Config Option - UW'!$A$38:$D$42, 3, FALSE), "")</f>
        <v/>
      </c>
      <c r="U439" s="124" t="str">
        <f>IFERROR(VLOOKUP(R439, 'Config Option - UW'!$A$38:$D$42, 4, FALSE), "")</f>
        <v/>
      </c>
      <c r="V439" s="235"/>
      <c r="W439" s="241">
        <f>IFERROR(VALUE(VLOOKUP(V439, 'Config Option - UW'!$B$5:$F$34, 5, FALSE)), 0)</f>
        <v>0</v>
      </c>
      <c r="X439" s="235"/>
      <c r="Y439" s="241">
        <f>IFERROR(VALUE(VLOOKUP(X439, 'Config Option - UW'!$B$5:$F$34, 5, FALSE)), 0)</f>
        <v>0</v>
      </c>
      <c r="Z439" s="235"/>
      <c r="AA439" s="242">
        <f>IFERROR(VALUE(VLOOKUP(Z439, 'Config Option - UW'!$B$5:$F$34, 5, FALSE)), 0)</f>
        <v>0</v>
      </c>
      <c r="AB439" s="235"/>
      <c r="AC439" s="242">
        <f>IFERROR(VALUE(VLOOKUP(AB439, 'Config Option - UW'!$B$5:$F$34, 5, FALSE)), 0)</f>
        <v>0</v>
      </c>
      <c r="AD439" s="144"/>
    </row>
    <row r="440" spans="1:30" ht="16">
      <c r="A440" s="144"/>
      <c r="B440" s="144"/>
      <c r="C440" s="144"/>
      <c r="D440" s="144"/>
      <c r="E440" s="144"/>
      <c r="F440" s="144"/>
      <c r="G440" s="144"/>
      <c r="H440" s="144"/>
      <c r="I440" s="144"/>
      <c r="J440" s="144"/>
      <c r="K440" s="144"/>
      <c r="L440" s="232"/>
      <c r="M440" s="144"/>
      <c r="N440" s="144"/>
      <c r="O440" s="144"/>
      <c r="P440" s="144"/>
      <c r="Q440" s="151"/>
      <c r="R440" s="235"/>
      <c r="S440" s="126" t="str">
        <f>IF(R440="", "", IFERROR(VLOOKUP(R440, 'Config Option - UW'!$A$38:$B$42, 2, FALSE), "") + W443 + Y443 + AA443)</f>
        <v/>
      </c>
      <c r="T440" s="128" t="str">
        <f>IFERROR(VLOOKUP(R440, 'Config Option - UW'!$A$38:$D$42, 3, FALSE), "")</f>
        <v/>
      </c>
      <c r="U440" s="124" t="str">
        <f>IFERROR(VLOOKUP(R440, 'Config Option - UW'!$A$38:$D$42, 4, FALSE), "")</f>
        <v/>
      </c>
      <c r="V440" s="235"/>
      <c r="W440" s="241">
        <f>IFERROR(VALUE(VLOOKUP(V440, 'Config Option - UW'!$B$5:$F$34, 5, FALSE)), 0)</f>
        <v>0</v>
      </c>
      <c r="X440" s="235"/>
      <c r="Y440" s="241">
        <f>IFERROR(VALUE(VLOOKUP(X440, 'Config Option - UW'!$B$5:$F$34, 5, FALSE)), 0)</f>
        <v>0</v>
      </c>
      <c r="Z440" s="235"/>
      <c r="AA440" s="242">
        <f>IFERROR(VALUE(VLOOKUP(Z440, 'Config Option - UW'!$B$5:$F$34, 5, FALSE)), 0)</f>
        <v>0</v>
      </c>
      <c r="AB440" s="235"/>
      <c r="AC440" s="242">
        <f>IFERROR(VALUE(VLOOKUP(AB440, 'Config Option - UW'!$B$5:$F$34, 5, FALSE)), 0)</f>
        <v>0</v>
      </c>
      <c r="AD440" s="144"/>
    </row>
    <row r="441" spans="1:30" ht="16">
      <c r="A441" s="144"/>
      <c r="B441" s="144"/>
      <c r="C441" s="144"/>
      <c r="D441" s="144"/>
      <c r="E441" s="144"/>
      <c r="F441" s="144"/>
      <c r="G441" s="144"/>
      <c r="H441" s="144"/>
      <c r="I441" s="144"/>
      <c r="J441" s="144"/>
      <c r="K441" s="144"/>
      <c r="L441" s="232"/>
      <c r="M441" s="144"/>
      <c r="N441" s="144"/>
      <c r="O441" s="144"/>
      <c r="P441" s="144"/>
      <c r="Q441" s="151"/>
      <c r="R441" s="235"/>
      <c r="S441" s="126" t="str">
        <f>IF(R441="", "", IFERROR(VLOOKUP(R441, 'Config Option - UW'!$A$38:$B$42, 2, FALSE), "") + W444 + Y444 + AA444)</f>
        <v/>
      </c>
      <c r="T441" s="128" t="str">
        <f>IFERROR(VLOOKUP(R441, 'Config Option - UW'!$A$38:$D$42, 3, FALSE), "")</f>
        <v/>
      </c>
      <c r="U441" s="124" t="str">
        <f>IFERROR(VLOOKUP(R441, 'Config Option - UW'!$A$38:$D$42, 4, FALSE), "")</f>
        <v/>
      </c>
      <c r="V441" s="235"/>
      <c r="W441" s="241">
        <f>IFERROR(VALUE(VLOOKUP(V441, 'Config Option - UW'!$B$5:$F$34, 5, FALSE)), 0)</f>
        <v>0</v>
      </c>
      <c r="X441" s="235"/>
      <c r="Y441" s="241">
        <f>IFERROR(VALUE(VLOOKUP(X441, 'Config Option - UW'!$B$5:$F$34, 5, FALSE)), 0)</f>
        <v>0</v>
      </c>
      <c r="Z441" s="235"/>
      <c r="AA441" s="242">
        <f>IFERROR(VALUE(VLOOKUP(Z441, 'Config Option - UW'!$B$5:$F$34, 5, FALSE)), 0)</f>
        <v>0</v>
      </c>
      <c r="AB441" s="235"/>
      <c r="AC441" s="242">
        <f>IFERROR(VALUE(VLOOKUP(AB441, 'Config Option - UW'!$B$5:$F$34, 5, FALSE)), 0)</f>
        <v>0</v>
      </c>
      <c r="AD441" s="144"/>
    </row>
    <row r="442" spans="1:30" ht="16">
      <c r="A442" s="144"/>
      <c r="B442" s="144"/>
      <c r="C442" s="144"/>
      <c r="D442" s="144"/>
      <c r="E442" s="144"/>
      <c r="F442" s="144"/>
      <c r="G442" s="144"/>
      <c r="H442" s="144"/>
      <c r="I442" s="144"/>
      <c r="J442" s="144"/>
      <c r="K442" s="144"/>
      <c r="L442" s="232"/>
      <c r="M442" s="144"/>
      <c r="N442" s="144"/>
      <c r="O442" s="144"/>
      <c r="P442" s="144"/>
      <c r="Q442" s="151"/>
      <c r="R442" s="235"/>
      <c r="S442" s="126" t="str">
        <f>IF(R442="", "", IFERROR(VLOOKUP(R442, 'Config Option - UW'!$A$38:$B$42, 2, FALSE), "") + W445 + Y445 + AA445)</f>
        <v/>
      </c>
      <c r="T442" s="128" t="str">
        <f>IFERROR(VLOOKUP(R442, 'Config Option - UW'!$A$38:$D$42, 3, FALSE), "")</f>
        <v/>
      </c>
      <c r="U442" s="124" t="str">
        <f>IFERROR(VLOOKUP(R442, 'Config Option - UW'!$A$38:$D$42, 4, FALSE), "")</f>
        <v/>
      </c>
      <c r="V442" s="235"/>
      <c r="W442" s="241">
        <f>IFERROR(VALUE(VLOOKUP(V442, 'Config Option - UW'!$B$5:$F$34, 5, FALSE)), 0)</f>
        <v>0</v>
      </c>
      <c r="X442" s="235"/>
      <c r="Y442" s="241">
        <f>IFERROR(VALUE(VLOOKUP(X442, 'Config Option - UW'!$B$5:$F$34, 5, FALSE)), 0)</f>
        <v>0</v>
      </c>
      <c r="Z442" s="235"/>
      <c r="AA442" s="242">
        <f>IFERROR(VALUE(VLOOKUP(Z442, 'Config Option - UW'!$B$5:$F$34, 5, FALSE)), 0)</f>
        <v>0</v>
      </c>
      <c r="AB442" s="235"/>
      <c r="AC442" s="242">
        <f>IFERROR(VALUE(VLOOKUP(AB442, 'Config Option - UW'!$B$5:$F$34, 5, FALSE)), 0)</f>
        <v>0</v>
      </c>
      <c r="AD442" s="144"/>
    </row>
    <row r="443" spans="1:30" ht="16">
      <c r="A443" s="144"/>
      <c r="B443" s="144"/>
      <c r="C443" s="144"/>
      <c r="D443" s="144"/>
      <c r="E443" s="144"/>
      <c r="F443" s="144"/>
      <c r="G443" s="144"/>
      <c r="H443" s="144"/>
      <c r="I443" s="144"/>
      <c r="J443" s="144"/>
      <c r="K443" s="144"/>
      <c r="L443" s="232"/>
      <c r="M443" s="144"/>
      <c r="N443" s="144"/>
      <c r="O443" s="144"/>
      <c r="P443" s="144"/>
      <c r="Q443" s="151"/>
      <c r="R443" s="235"/>
      <c r="S443" s="126" t="str">
        <f>IF(R443="", "", IFERROR(VLOOKUP(R443, 'Config Option - UW'!$A$38:$B$42, 2, FALSE), "") + W446 + Y446 + AA446)</f>
        <v/>
      </c>
      <c r="T443" s="128" t="str">
        <f>IFERROR(VLOOKUP(R443, 'Config Option - UW'!$A$38:$D$42, 3, FALSE), "")</f>
        <v/>
      </c>
      <c r="U443" s="124" t="str">
        <f>IFERROR(VLOOKUP(R443, 'Config Option - UW'!$A$38:$D$42, 4, FALSE), "")</f>
        <v/>
      </c>
      <c r="V443" s="235"/>
      <c r="W443" s="241">
        <f>IFERROR(VALUE(VLOOKUP(V443, 'Config Option - UW'!$B$5:$F$34, 5, FALSE)), 0)</f>
        <v>0</v>
      </c>
      <c r="X443" s="235"/>
      <c r="Y443" s="241">
        <f>IFERROR(VALUE(VLOOKUP(X443, 'Config Option - UW'!$B$5:$F$34, 5, FALSE)), 0)</f>
        <v>0</v>
      </c>
      <c r="Z443" s="235"/>
      <c r="AA443" s="242">
        <f>IFERROR(VALUE(VLOOKUP(Z443, 'Config Option - UW'!$B$5:$F$34, 5, FALSE)), 0)</f>
        <v>0</v>
      </c>
      <c r="AB443" s="235"/>
      <c r="AC443" s="242">
        <f>IFERROR(VALUE(VLOOKUP(AB443, 'Config Option - UW'!$B$5:$F$34, 5, FALSE)), 0)</f>
        <v>0</v>
      </c>
      <c r="AD443" s="144"/>
    </row>
    <row r="444" spans="1:30">
      <c r="R444" s="134" cm="1">
        <f t="array" ref="R444">COUNT(_xlfn._xlws.FILTER(_xlfn.UNIQUE(A:A), A:A &gt; your_threshold))</f>
        <v>0</v>
      </c>
    </row>
  </sheetData>
  <sheetProtection formatCells="0" formatColumns="0" formatRows="0" insertColumns="0" insertRows="0" insertHyperlinks="0" deleteColumns="0" deleteRows="0"/>
  <autoFilter ref="A17:BJ17" xr:uid="{B1EA2E93-DADB-4AE4-AD1F-EFB1068B5266}"/>
  <mergeCells count="12">
    <mergeCell ref="A15:I16"/>
    <mergeCell ref="A5:AE5"/>
    <mergeCell ref="B7:C7"/>
    <mergeCell ref="B8:C8"/>
    <mergeCell ref="B9:C9"/>
    <mergeCell ref="A14:C14"/>
    <mergeCell ref="D6:AD14"/>
    <mergeCell ref="B10:C10"/>
    <mergeCell ref="B11:C11"/>
    <mergeCell ref="B12:C12"/>
    <mergeCell ref="B13:C13"/>
    <mergeCell ref="A6:C6"/>
  </mergeCells>
  <phoneticPr fontId="45" type="noConversion"/>
  <conditionalFormatting sqref="K18:K423">
    <cfRule type="duplicateValues" dxfId="1" priority="7"/>
  </conditionalFormatting>
  <dataValidations count="2">
    <dataValidation type="list" allowBlank="1" showInputMessage="1" showErrorMessage="1" sqref="Z1:Z5 V1:V5 X1:X5 AB1:AB5 V17:V1048576 AB17:AB1048576 X17:X1048576 Z17:Z1048576" xr:uid="{D95BA9AD-5A7D-48AD-A024-BEBA069771BF}">
      <formula1>Optional_Acc</formula1>
    </dataValidation>
    <dataValidation type="list" allowBlank="1" showInputMessage="1" showErrorMessage="1" sqref="R73:R108 AD109 AD128 R110:R127 AD161 R129:R160 AD164 R162:R163 R165 AD166 AD181 R167:R180 AD205 R182:R204 AD218 R206:R217 AD223 R219:R222 AD241 R224:R240 R445:R1048576 AD47 R17:R46 AD54 R48:R53 AD72 R55:R71 R1:R5 R242:R443" xr:uid="{D1E32914-963A-4800-BA39-8A4FF2A9633D}">
      <formula1>models</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2C00-D81D-4FA7-BB4E-FC6CBF5265EE}">
  <dimension ref="A1:BC1937"/>
  <sheetViews>
    <sheetView topLeftCell="B16" zoomScale="85" zoomScaleNormal="85" workbookViewId="0">
      <selection activeCell="J18" sqref="J18:J21"/>
    </sheetView>
  </sheetViews>
  <sheetFormatPr baseColWidth="10" defaultColWidth="8.83203125" defaultRowHeight="15"/>
  <cols>
    <col min="1" max="1" width="14.83203125" customWidth="1"/>
    <col min="2" max="2" width="26.6640625" customWidth="1"/>
    <col min="3" max="3" width="14.33203125" customWidth="1"/>
    <col min="4" max="4" width="23.6640625" customWidth="1"/>
    <col min="5" max="5" width="27.83203125" customWidth="1"/>
    <col min="6" max="6" width="17.5" customWidth="1"/>
    <col min="7" max="8" width="13.5" customWidth="1"/>
    <col min="9" max="9" width="24" customWidth="1"/>
    <col min="10" max="10" width="27.83203125" customWidth="1"/>
    <col min="11" max="11" width="41.6640625" style="111" customWidth="1"/>
    <col min="12" max="13" width="27.83203125" customWidth="1"/>
    <col min="14" max="16" width="25.5" customWidth="1"/>
    <col min="17" max="17" width="25.6640625" customWidth="1"/>
    <col min="18" max="18" width="20.5" customWidth="1"/>
    <col min="19" max="19" width="18.33203125" customWidth="1"/>
    <col min="20" max="20" width="16" customWidth="1"/>
    <col min="21" max="21" width="19.33203125" customWidth="1"/>
    <col min="22" max="22" width="23.5" customWidth="1"/>
    <col min="23" max="23" width="19.6640625" customWidth="1"/>
    <col min="24" max="24" width="12.5" style="18" customWidth="1"/>
    <col min="25" max="26" width="26.1640625" customWidth="1"/>
    <col min="27" max="29" width="26.83203125" customWidth="1"/>
    <col min="30" max="30" width="14.6640625" customWidth="1"/>
    <col min="31" max="55" width="4.33203125" customWidth="1"/>
    <col min="56" max="57" width="8.83203125" customWidth="1"/>
  </cols>
  <sheetData>
    <row r="1" spans="1:24">
      <c r="A1" s="73"/>
      <c r="B1" s="74"/>
      <c r="C1" s="74"/>
      <c r="D1" s="74"/>
      <c r="E1" s="74"/>
      <c r="F1" s="74"/>
      <c r="G1" s="74"/>
      <c r="H1" s="74"/>
      <c r="I1" s="74"/>
      <c r="J1" s="74"/>
      <c r="K1" s="110"/>
      <c r="L1" s="74"/>
      <c r="M1" s="74"/>
      <c r="N1" s="74"/>
      <c r="O1" s="74"/>
      <c r="P1" s="74"/>
      <c r="Q1" s="74"/>
      <c r="R1" s="74"/>
      <c r="S1" s="74"/>
      <c r="T1" s="74"/>
      <c r="U1" s="74"/>
      <c r="V1" s="74"/>
      <c r="W1" s="74"/>
      <c r="X1" s="74"/>
    </row>
    <row r="2" spans="1:24">
      <c r="A2" s="73"/>
      <c r="B2" s="74"/>
      <c r="C2" s="74"/>
      <c r="D2" s="74"/>
      <c r="E2" s="74"/>
      <c r="F2" s="74"/>
      <c r="G2" s="74"/>
      <c r="H2" s="74"/>
      <c r="I2" s="74"/>
      <c r="J2" s="74"/>
      <c r="K2" s="110"/>
      <c r="L2" s="74"/>
      <c r="M2" s="74"/>
      <c r="N2" s="74"/>
      <c r="O2" s="74"/>
      <c r="P2" s="74"/>
      <c r="Q2" s="74"/>
      <c r="R2" s="74"/>
      <c r="S2" s="74"/>
      <c r="T2" s="74"/>
      <c r="U2" s="74"/>
      <c r="V2" s="74"/>
      <c r="W2" s="74"/>
      <c r="X2" s="74"/>
    </row>
    <row r="3" spans="1:24">
      <c r="A3" s="73"/>
      <c r="B3" s="74"/>
      <c r="C3" s="74"/>
      <c r="D3" s="74"/>
      <c r="E3" s="74"/>
      <c r="F3" s="74"/>
      <c r="G3" s="74"/>
      <c r="H3" s="74"/>
      <c r="I3" s="74"/>
      <c r="J3" s="74"/>
      <c r="K3" s="110"/>
      <c r="L3" s="74"/>
      <c r="M3" s="74"/>
      <c r="N3" s="74"/>
      <c r="O3" s="74"/>
      <c r="P3" s="74"/>
      <c r="Q3" s="74"/>
      <c r="R3" s="74"/>
      <c r="S3" s="74"/>
      <c r="T3" s="74"/>
      <c r="U3" s="74"/>
      <c r="V3" s="74"/>
      <c r="W3" s="74"/>
      <c r="X3" s="74"/>
    </row>
    <row r="4" spans="1:24">
      <c r="A4" s="73"/>
      <c r="B4" s="74"/>
      <c r="C4" s="74"/>
      <c r="D4" s="74"/>
      <c r="E4" s="74"/>
      <c r="F4" s="74"/>
      <c r="G4" s="74"/>
      <c r="H4" s="74"/>
      <c r="I4" s="74"/>
      <c r="J4" s="74"/>
      <c r="K4" s="110"/>
      <c r="L4" s="74"/>
      <c r="M4" s="74"/>
      <c r="N4" s="74"/>
      <c r="O4" s="74"/>
      <c r="P4" s="74"/>
      <c r="Q4" s="74"/>
      <c r="R4" s="74"/>
      <c r="S4" s="74"/>
      <c r="T4" s="74"/>
      <c r="U4" s="74"/>
      <c r="V4" s="74"/>
      <c r="W4" s="74"/>
      <c r="X4" s="74"/>
    </row>
    <row r="5" spans="1:24">
      <c r="A5" s="263" t="s">
        <v>70</v>
      </c>
      <c r="B5" s="264"/>
      <c r="C5" s="264"/>
      <c r="D5" s="264"/>
      <c r="E5" s="264"/>
      <c r="F5" s="264"/>
      <c r="G5" s="264"/>
      <c r="H5" s="264"/>
      <c r="I5" s="264"/>
      <c r="J5" s="264"/>
      <c r="K5" s="264"/>
      <c r="L5" s="264"/>
      <c r="M5" s="264"/>
      <c r="N5" s="264"/>
      <c r="O5" s="264"/>
      <c r="P5" s="264"/>
      <c r="Q5" s="264"/>
      <c r="R5" s="264"/>
      <c r="S5" s="264"/>
      <c r="T5" s="264"/>
      <c r="U5" s="264"/>
      <c r="V5" s="264"/>
      <c r="W5" s="264"/>
      <c r="X5" s="264"/>
    </row>
    <row r="6" spans="1:24">
      <c r="A6" s="265" t="s">
        <v>71</v>
      </c>
      <c r="B6" s="266"/>
      <c r="C6" s="266"/>
      <c r="D6" s="266"/>
      <c r="E6" s="266"/>
      <c r="F6" s="266"/>
      <c r="G6" s="266"/>
      <c r="H6" s="266"/>
      <c r="I6" s="266"/>
      <c r="J6" s="266"/>
      <c r="K6" s="266"/>
      <c r="L6" s="266"/>
      <c r="M6" s="266"/>
      <c r="N6" s="266"/>
      <c r="O6" s="266"/>
      <c r="P6" s="266"/>
      <c r="Q6" s="266"/>
      <c r="R6" s="266"/>
      <c r="S6" s="266"/>
      <c r="T6" s="266"/>
      <c r="U6" s="266"/>
      <c r="V6" s="266"/>
      <c r="W6" s="266"/>
      <c r="X6" s="266"/>
    </row>
    <row r="7" spans="1:24" ht="14.5" customHeight="1">
      <c r="A7" s="267" t="s">
        <v>72</v>
      </c>
      <c r="B7" s="267"/>
      <c r="C7" s="267"/>
      <c r="D7" s="267"/>
      <c r="E7" s="267"/>
      <c r="F7" s="267"/>
      <c r="G7" s="268" t="s">
        <v>73</v>
      </c>
      <c r="H7" s="268"/>
      <c r="I7" s="268"/>
      <c r="J7" s="268"/>
      <c r="K7" s="268"/>
      <c r="L7" s="268"/>
      <c r="M7" s="268"/>
      <c r="N7" s="268"/>
      <c r="O7" s="268"/>
      <c r="P7" s="268"/>
      <c r="Q7" s="268"/>
      <c r="R7" s="268"/>
      <c r="S7" s="268"/>
      <c r="T7" s="268"/>
      <c r="U7" s="268"/>
      <c r="V7" s="268"/>
      <c r="W7" s="268"/>
      <c r="X7" s="268"/>
    </row>
    <row r="8" spans="1:24" ht="16">
      <c r="A8" s="16" t="s">
        <v>74</v>
      </c>
      <c r="B8" s="270" t="s">
        <v>75</v>
      </c>
      <c r="C8" s="270"/>
      <c r="D8" s="270"/>
      <c r="E8" s="270"/>
      <c r="F8" s="270"/>
      <c r="G8" s="268"/>
      <c r="H8" s="268"/>
      <c r="I8" s="268"/>
      <c r="J8" s="268"/>
      <c r="K8" s="268"/>
      <c r="L8" s="268"/>
      <c r="M8" s="268"/>
      <c r="N8" s="268"/>
      <c r="O8" s="268"/>
      <c r="P8" s="268"/>
      <c r="Q8" s="268"/>
      <c r="R8" s="268"/>
      <c r="S8" s="268"/>
      <c r="T8" s="268"/>
      <c r="U8" s="268"/>
      <c r="V8" s="268"/>
      <c r="W8" s="268"/>
      <c r="X8" s="268"/>
    </row>
    <row r="9" spans="1:24" ht="16">
      <c r="A9" s="16" t="s">
        <v>76</v>
      </c>
      <c r="B9" s="270" t="s">
        <v>77</v>
      </c>
      <c r="C9" s="270"/>
      <c r="D9" s="270"/>
      <c r="E9" s="270"/>
      <c r="F9" s="270"/>
      <c r="G9" s="268"/>
      <c r="H9" s="268"/>
      <c r="I9" s="268"/>
      <c r="J9" s="268"/>
      <c r="K9" s="268"/>
      <c r="L9" s="268"/>
      <c r="M9" s="268"/>
      <c r="N9" s="268"/>
      <c r="O9" s="268"/>
      <c r="P9" s="268"/>
      <c r="Q9" s="268"/>
      <c r="R9" s="268"/>
      <c r="S9" s="268"/>
      <c r="T9" s="268"/>
      <c r="U9" s="268"/>
      <c r="V9" s="268"/>
      <c r="W9" s="268"/>
      <c r="X9" s="268"/>
    </row>
    <row r="10" spans="1:24" ht="16">
      <c r="A10" s="16" t="s">
        <v>78</v>
      </c>
      <c r="B10" s="270" t="s">
        <v>79</v>
      </c>
      <c r="C10" s="270"/>
      <c r="D10" s="270"/>
      <c r="E10" s="270"/>
      <c r="F10" s="270"/>
      <c r="G10" s="268"/>
      <c r="H10" s="268"/>
      <c r="I10" s="268"/>
      <c r="J10" s="268"/>
      <c r="K10" s="268"/>
      <c r="L10" s="268"/>
      <c r="M10" s="268"/>
      <c r="N10" s="268"/>
      <c r="O10" s="268"/>
      <c r="P10" s="268"/>
      <c r="Q10" s="268"/>
      <c r="R10" s="268"/>
      <c r="S10" s="268"/>
      <c r="T10" s="268"/>
      <c r="U10" s="268"/>
      <c r="V10" s="268"/>
      <c r="W10" s="268"/>
      <c r="X10" s="268"/>
    </row>
    <row r="11" spans="1:24" ht="16">
      <c r="A11" s="16" t="s">
        <v>80</v>
      </c>
      <c r="B11" s="270" t="s">
        <v>81</v>
      </c>
      <c r="C11" s="270"/>
      <c r="D11" s="270"/>
      <c r="E11" s="270"/>
      <c r="F11" s="270"/>
      <c r="G11" s="268"/>
      <c r="H11" s="268"/>
      <c r="I11" s="268"/>
      <c r="J11" s="268"/>
      <c r="K11" s="268"/>
      <c r="L11" s="268"/>
      <c r="M11" s="268"/>
      <c r="N11" s="268"/>
      <c r="O11" s="268"/>
      <c r="P11" s="268"/>
      <c r="Q11" s="268"/>
      <c r="R11" s="268"/>
      <c r="S11" s="268"/>
      <c r="T11" s="268"/>
      <c r="U11" s="268"/>
      <c r="V11" s="268"/>
      <c r="W11" s="268"/>
      <c r="X11" s="268"/>
    </row>
    <row r="12" spans="1:24" ht="16">
      <c r="A12" s="16" t="s">
        <v>82</v>
      </c>
      <c r="B12" s="270" t="s">
        <v>83</v>
      </c>
      <c r="C12" s="270"/>
      <c r="D12" s="270"/>
      <c r="E12" s="270"/>
      <c r="F12" s="270"/>
      <c r="G12" s="268"/>
      <c r="H12" s="268"/>
      <c r="I12" s="268"/>
      <c r="J12" s="268"/>
      <c r="K12" s="268"/>
      <c r="L12" s="268"/>
      <c r="M12" s="268"/>
      <c r="N12" s="268"/>
      <c r="O12" s="268"/>
      <c r="P12" s="268"/>
      <c r="Q12" s="268"/>
      <c r="R12" s="268"/>
      <c r="S12" s="268"/>
      <c r="T12" s="268"/>
      <c r="U12" s="268"/>
      <c r="V12" s="268"/>
      <c r="W12" s="268"/>
      <c r="X12" s="268"/>
    </row>
    <row r="13" spans="1:24" ht="16">
      <c r="A13" s="16" t="s">
        <v>84</v>
      </c>
      <c r="B13" s="270" t="s">
        <v>85</v>
      </c>
      <c r="C13" s="270"/>
      <c r="D13" s="270"/>
      <c r="E13" s="270"/>
      <c r="F13" s="270"/>
      <c r="G13" s="268"/>
      <c r="H13" s="268"/>
      <c r="I13" s="268"/>
      <c r="J13" s="268"/>
      <c r="K13" s="268"/>
      <c r="L13" s="268"/>
      <c r="M13" s="268"/>
      <c r="N13" s="268"/>
      <c r="O13" s="268"/>
      <c r="P13" s="268"/>
      <c r="Q13" s="268"/>
      <c r="R13" s="268"/>
      <c r="S13" s="268"/>
      <c r="T13" s="268"/>
      <c r="U13" s="268"/>
      <c r="V13" s="268"/>
      <c r="W13" s="268"/>
      <c r="X13" s="268"/>
    </row>
    <row r="14" spans="1:24" ht="16">
      <c r="A14" s="43" t="s">
        <v>86</v>
      </c>
      <c r="B14" s="271"/>
      <c r="C14" s="271"/>
      <c r="D14" s="271"/>
      <c r="E14" s="271"/>
      <c r="F14" s="271"/>
      <c r="G14" s="269"/>
      <c r="H14" s="269"/>
      <c r="I14" s="269"/>
      <c r="J14" s="269"/>
      <c r="K14" s="269"/>
      <c r="L14" s="269"/>
      <c r="M14" s="269"/>
      <c r="N14" s="269"/>
      <c r="O14" s="269"/>
      <c r="P14" s="269"/>
      <c r="Q14" s="269"/>
      <c r="R14" s="269"/>
      <c r="S14" s="269"/>
      <c r="T14" s="269"/>
      <c r="U14" s="269"/>
      <c r="V14" s="269"/>
      <c r="W14" s="269"/>
      <c r="X14" s="269"/>
    </row>
    <row r="15" spans="1:24">
      <c r="A15" s="272" t="s">
        <v>87</v>
      </c>
      <c r="B15" s="273"/>
      <c r="C15" s="273"/>
      <c r="D15" s="273"/>
      <c r="E15" s="273"/>
      <c r="F15" s="273"/>
      <c r="G15" s="273"/>
      <c r="H15" s="76"/>
      <c r="I15" s="76"/>
      <c r="J15" s="273" t="s">
        <v>88</v>
      </c>
      <c r="K15" s="273"/>
      <c r="L15" s="273"/>
      <c r="M15" s="273"/>
      <c r="N15" s="273"/>
      <c r="O15" s="273"/>
      <c r="P15" s="273"/>
      <c r="Q15" s="273"/>
      <c r="R15" s="273"/>
      <c r="S15" s="273"/>
      <c r="T15" s="273"/>
      <c r="U15" s="273"/>
      <c r="V15" s="273"/>
      <c r="W15" s="273"/>
      <c r="X15" s="316"/>
    </row>
    <row r="16" spans="1:24">
      <c r="A16" s="274"/>
      <c r="B16" s="275"/>
      <c r="C16" s="275"/>
      <c r="D16" s="275"/>
      <c r="E16" s="275"/>
      <c r="F16" s="275"/>
      <c r="G16" s="275"/>
      <c r="H16" s="78"/>
      <c r="I16" s="78"/>
      <c r="J16" s="275"/>
      <c r="K16" s="275"/>
      <c r="L16" s="275"/>
      <c r="M16" s="275"/>
      <c r="N16" s="275"/>
      <c r="O16" s="275"/>
      <c r="P16" s="275"/>
      <c r="Q16" s="275"/>
      <c r="R16" s="275"/>
      <c r="S16" s="275"/>
      <c r="T16" s="275"/>
      <c r="U16" s="275"/>
      <c r="V16" s="275"/>
      <c r="W16" s="275"/>
      <c r="X16" s="279"/>
    </row>
    <row r="17" spans="1:55" ht="48">
      <c r="A17" s="112" t="s">
        <v>89</v>
      </c>
      <c r="B17" s="112" t="s">
        <v>90</v>
      </c>
      <c r="C17" s="112" t="s">
        <v>91</v>
      </c>
      <c r="D17" s="112" t="s">
        <v>92</v>
      </c>
      <c r="E17" s="112" t="s">
        <v>93</v>
      </c>
      <c r="F17" s="113" t="s">
        <v>94</v>
      </c>
      <c r="G17" s="113" t="s">
        <v>80</v>
      </c>
      <c r="H17" s="113" t="s">
        <v>82</v>
      </c>
      <c r="I17" s="113" t="s">
        <v>84</v>
      </c>
      <c r="J17" s="114" t="s">
        <v>119</v>
      </c>
      <c r="K17" s="114" t="s">
        <v>120</v>
      </c>
      <c r="L17" s="114" t="s">
        <v>121</v>
      </c>
      <c r="M17" s="114" t="s">
        <v>122</v>
      </c>
      <c r="N17" s="115" t="s">
        <v>123</v>
      </c>
      <c r="O17" s="115" t="s">
        <v>124</v>
      </c>
      <c r="P17" s="115" t="s">
        <v>125</v>
      </c>
      <c r="Q17" s="72" t="s">
        <v>97</v>
      </c>
      <c r="R17" s="71" t="s">
        <v>1</v>
      </c>
      <c r="S17" s="72" t="s">
        <v>98</v>
      </c>
      <c r="T17" s="72" t="s">
        <v>99</v>
      </c>
      <c r="U17" s="72" t="s">
        <v>100</v>
      </c>
      <c r="V17" s="280" t="s">
        <v>101</v>
      </c>
      <c r="W17" s="280"/>
      <c r="X17" s="280"/>
      <c r="Y17" s="17"/>
      <c r="Z17" s="41">
        <v>1</v>
      </c>
      <c r="AA17" s="41">
        <v>2</v>
      </c>
      <c r="AB17" s="41">
        <v>3</v>
      </c>
      <c r="AC17" s="41">
        <v>4</v>
      </c>
      <c r="AD17" s="41">
        <v>5</v>
      </c>
      <c r="AE17" s="41">
        <v>6</v>
      </c>
      <c r="AF17" s="41">
        <v>7</v>
      </c>
      <c r="AG17" s="41">
        <v>8</v>
      </c>
      <c r="AH17" s="41">
        <v>9</v>
      </c>
      <c r="AI17" s="41">
        <v>10</v>
      </c>
      <c r="AJ17" s="41">
        <v>11</v>
      </c>
      <c r="AK17" s="41">
        <v>12</v>
      </c>
      <c r="AL17" s="41">
        <v>13</v>
      </c>
      <c r="AM17" s="41">
        <v>14</v>
      </c>
      <c r="AN17" s="41">
        <v>15</v>
      </c>
      <c r="AO17" s="41">
        <v>16</v>
      </c>
      <c r="AP17" s="41">
        <v>17</v>
      </c>
      <c r="AQ17" s="41">
        <v>18</v>
      </c>
      <c r="AR17" s="41">
        <v>19</v>
      </c>
      <c r="AS17" s="41">
        <v>20</v>
      </c>
      <c r="AT17" s="41">
        <v>21</v>
      </c>
      <c r="AU17" s="41">
        <v>22</v>
      </c>
      <c r="AV17" s="41">
        <v>23</v>
      </c>
      <c r="AW17" s="41">
        <v>24</v>
      </c>
      <c r="AX17" s="41">
        <v>25</v>
      </c>
      <c r="AY17" s="41">
        <v>26</v>
      </c>
      <c r="AZ17" s="41">
        <v>27</v>
      </c>
      <c r="BA17" s="41">
        <v>28</v>
      </c>
      <c r="BB17" s="41">
        <v>29</v>
      </c>
      <c r="BC17" s="41">
        <v>30</v>
      </c>
    </row>
    <row r="18" spans="1:55">
      <c r="A18" s="281"/>
      <c r="B18" s="281">
        <v>1</v>
      </c>
      <c r="C18" s="282"/>
      <c r="D18" s="283"/>
      <c r="E18" s="283"/>
      <c r="F18" s="283"/>
      <c r="G18" s="283"/>
      <c r="H18" s="283"/>
      <c r="I18" s="283"/>
      <c r="J18" s="317" t="s">
        <v>1561</v>
      </c>
      <c r="K18" s="312" t="s">
        <v>1562</v>
      </c>
      <c r="L18" s="317" t="s">
        <v>1561</v>
      </c>
      <c r="M18" s="306"/>
      <c r="N18" s="306"/>
      <c r="O18" s="306"/>
      <c r="P18" s="306"/>
      <c r="Q18" s="283"/>
      <c r="R18" s="294" t="s">
        <v>64</v>
      </c>
      <c r="S18" s="295">
        <f>VLOOKUP(R18,'Config Option - UW'!$A$3:$F$34,3,FALSE)+SUM(W18:W21)</f>
        <v>0</v>
      </c>
      <c r="T18" s="290">
        <f>VLOOKUP(R18,'Config Option - UW'!$A$3:$F$34,4,FALSE)</f>
        <v>0</v>
      </c>
      <c r="U18" s="290">
        <f>IFERROR(VLOOKUP(R18,'Config Option - UW'!$A$3:$F$34,5,FALSE),"  ")</f>
        <v>0</v>
      </c>
      <c r="V18" s="38"/>
      <c r="W18" s="39" t="str">
        <f>IFERROR(VLOOKUP(V18,'Config Option - UW'!$B$3:$F$34,5,FALSE)," ")</f>
        <v xml:space="preserve"> </v>
      </c>
      <c r="X18" s="40" t="s">
        <v>104</v>
      </c>
      <c r="Z18" s="1" t="str" cm="1">
        <f t="array" ref="Z18:Z25">_xlfn._xlws.FILTER('Config Option - UW'!B3:$B$34,'Config Option - UW'!$A$3:$A$34=R18)</f>
        <v>1 Bin Tray BN3140 (IM C3010/4510)</v>
      </c>
      <c r="AA18" s="1" t="e" cm="1" vm="1">
        <f t="array" ref="AA18">_xlfn._xlws.FILTER('Config Option - UW'!B3:$B$34,'Config Option - UW'!$A$3:$A$34=R22)</f>
        <v>#VALUE!</v>
      </c>
      <c r="AB18" t="str" cm="1">
        <f t="array" ref="AB18:AB23">_xlfn._xlws.FILTER('Config Option - UW'!B3:$B$34,'Config Option - UW'!$A$3:$A$34=R26)</f>
        <v>Lock Kit (All Models)</v>
      </c>
      <c r="AC18" t="str" cm="1">
        <f t="array" ref="AC18:AC23">_xlfn._xlws.FILTER('Config Option - UW'!B3:$B$34,'Config Option - UW'!$A$3:$A$34=$R30)</f>
        <v>Lock Kit (All Models)</v>
      </c>
      <c r="AD18" t="e" cm="1" vm="1">
        <f t="array" ref="AD18">_xlfn._xlws.FILTER('Config Option - UW'!B3:$B$34,'Config Option - UW'!$A$3:$A$34=$R34)</f>
        <v>#VALUE!</v>
      </c>
      <c r="AE18" t="str" cm="1">
        <f t="array" ref="AE18">_xlfn._xlws.FILTER('Config Option - UW'!B3:$B$34,'Config Option - UW'!$A$3:$A$34=$R38)</f>
        <v>N/A</v>
      </c>
      <c r="AF18" t="str" cm="1">
        <f t="array" ref="AF18">_xlfn._xlws.FILTER('Config Option - UW'!B3:$B$34,'Config Option - UW'!$A$3:$A$34=$R42)</f>
        <v>N/A</v>
      </c>
      <c r="AG18" t="str" cm="1">
        <f t="array" ref="AG18">_xlfn._xlws.FILTER('Config Option - UW'!B3:$B$34,'Config Option - UW'!$A$3:$A$34=$R46)</f>
        <v>N/A</v>
      </c>
      <c r="AH18" t="str" cm="1">
        <f t="array" ref="AH18">_xlfn._xlws.FILTER('Config Option - UW'!B3:$B$34,'Config Option - UW'!$A$3:$A$34=$R50)</f>
        <v>N/A</v>
      </c>
      <c r="AI18" t="str" cm="1">
        <f t="array" ref="AI18">_xlfn._xlws.FILTER('Config Option - UW'!B3:$B$34,'Config Option - UW'!$A$3:$A$34=$R54)</f>
        <v>N/A</v>
      </c>
      <c r="AJ18" t="str" cm="1">
        <f t="array" ref="AJ18">_xlfn._xlws.FILTER('Config Option - UW'!B3:$B$34,'Config Option - UW'!$A$3:$A$34=$R58)</f>
        <v>N/A</v>
      </c>
      <c r="AK18" t="str" cm="1">
        <f t="array" ref="AK18">_xlfn._xlws.FILTER('Config Option - UW'!B3:$B$34,'Config Option - UW'!$A$3:$A$34=$R62)</f>
        <v>N/A</v>
      </c>
      <c r="AL18" t="str" cm="1">
        <f t="array" ref="AL18">_xlfn._xlws.FILTER('Config Option - UW'!B3:$B$34,'Config Option - UW'!$A$3:$A$34=$R66)</f>
        <v>N/A</v>
      </c>
      <c r="AM18" t="str" cm="1">
        <f t="array" ref="AM18">_xlfn._xlws.FILTER('Config Option - UW'!B3:$B$34,'Config Option - UW'!$A$3:$A$34=$R70)</f>
        <v>N/A</v>
      </c>
      <c r="AN18" t="str" cm="1">
        <f t="array" ref="AN18">_xlfn._xlws.FILTER('Config Option - UW'!B3:$B$34,'Config Option - UW'!$A$3:$A$34=$R74)</f>
        <v>N/A</v>
      </c>
      <c r="AO18" t="str" cm="1">
        <f t="array" ref="AO18">_xlfn._xlws.FILTER('Config Option - UW'!B3:$B$34,'Config Option - UW'!$A$3:$A$34=$R78)</f>
        <v>N/A</v>
      </c>
      <c r="AP18" t="str" cm="1">
        <f t="array" ref="AP18">_xlfn._xlws.FILTER('Config Option - UW'!B3:$B$34,'Config Option - UW'!$A$3:$A$34=$R82)</f>
        <v>N/A</v>
      </c>
      <c r="AQ18" t="str" cm="1">
        <f t="array" ref="AQ18">_xlfn._xlws.FILTER('Config Option - UW'!B3:$B$34,'Config Option - UW'!$A$3:$A$34=$R86)</f>
        <v>N/A</v>
      </c>
      <c r="AR18" t="str" cm="1">
        <f t="array" ref="AR18">_xlfn._xlws.FILTER('Config Option - UW'!B3:$B$34,'Config Option - UW'!$A$3:$A$34=$R90)</f>
        <v>N/A</v>
      </c>
      <c r="AS18" t="str" cm="1">
        <f t="array" ref="AS18">_xlfn._xlws.FILTER('Config Option - UW'!B3:$B$34,'Config Option - UW'!$A$3:$A$34=$R94)</f>
        <v>N/A</v>
      </c>
      <c r="AT18" t="str" cm="1">
        <f t="array" ref="AT18">_xlfn._xlws.FILTER('Config Option - UW'!B3:$B$34,'Config Option - UW'!$A$3:$A$34=$R98)</f>
        <v>N/A</v>
      </c>
      <c r="AU18" t="str" cm="1">
        <f t="array" ref="AU18">_xlfn._xlws.FILTER('Config Option - UW'!B3:$B$34,'Config Option - UW'!$A$3:$A$34=$R102)</f>
        <v>N/A</v>
      </c>
      <c r="AV18" t="str" cm="1">
        <f t="array" ref="AV18">_xlfn._xlws.FILTER('Config Option - UW'!B3:$B$34,'Config Option - UW'!$A$3:$A$34=$R106)</f>
        <v>N/A</v>
      </c>
      <c r="AW18" t="str" cm="1">
        <f t="array" ref="AW18">_xlfn._xlws.FILTER('Config Option - UW'!B3:$B$34,'Config Option - UW'!$A$3:$A$34=$R110)</f>
        <v>N/A</v>
      </c>
      <c r="AX18" t="str" cm="1">
        <f t="array" ref="AX18">_xlfn._xlws.FILTER('Config Option - UW'!B3:$B$34,'Config Option - UW'!$A$3:$A$34=$R114)</f>
        <v>N/A</v>
      </c>
      <c r="AY18" t="str" cm="1">
        <f t="array" ref="AY18">_xlfn._xlws.FILTER('Config Option - UW'!B3:$B$34,'Config Option - UW'!$A$3:$A$34=$R118)</f>
        <v>N/A</v>
      </c>
      <c r="AZ18" t="str" cm="1">
        <f t="array" ref="AZ18">_xlfn._xlws.FILTER('Config Option - UW'!B3:$B$34,'Config Option - UW'!$A$3:$A$34=$R122)</f>
        <v>N/A</v>
      </c>
      <c r="BA18" t="str" cm="1">
        <f t="array" ref="BA18">_xlfn._xlws.FILTER('Config Option - UW'!B3:$B$34,'Config Option - UW'!$A$3:$A$34=$R126)</f>
        <v>N/A</v>
      </c>
      <c r="BB18" t="str" cm="1">
        <f t="array" ref="BB18">_xlfn._xlws.FILTER('Config Option - UW'!B3:$B$34,'Config Option - UW'!$A$3:$A$34=$R130)</f>
        <v>N/A</v>
      </c>
      <c r="BC18" t="str" cm="1">
        <f t="array" ref="BC18">_xlfn._xlws.FILTER('Config Option - UW'!B3:$B$34,'Config Option - UW'!$A$3:$A$34=$R134)</f>
        <v>N/A</v>
      </c>
    </row>
    <row r="19" spans="1:55">
      <c r="A19" s="281"/>
      <c r="B19" s="281"/>
      <c r="C19" s="282"/>
      <c r="D19" s="283"/>
      <c r="E19" s="283"/>
      <c r="F19" s="281"/>
      <c r="G19" s="281"/>
      <c r="H19" s="281"/>
      <c r="I19" s="281"/>
      <c r="J19" s="310"/>
      <c r="K19" s="313"/>
      <c r="L19" s="310"/>
      <c r="M19" s="307"/>
      <c r="N19" s="307"/>
      <c r="O19" s="307"/>
      <c r="P19" s="307"/>
      <c r="Q19" s="283"/>
      <c r="R19" s="294"/>
      <c r="S19" s="295"/>
      <c r="T19" s="290"/>
      <c r="U19" s="290"/>
      <c r="V19" s="38"/>
      <c r="W19" s="39" t="str">
        <f>IFERROR(VLOOKUP(V19,'Config Option - UW'!$B$3:$F$34,5,FALSE)," ")</f>
        <v xml:space="preserve"> </v>
      </c>
      <c r="X19" s="40" t="s">
        <v>104</v>
      </c>
      <c r="Z19" s="1" t="str">
        <v>Paper Feed LCIT RT3050 (IM C3010/4510)</v>
      </c>
      <c r="AB19" t="str">
        <v>Paper Feed Unit PB1160 (IM 550F)</v>
      </c>
      <c r="AC19" t="str">
        <v>Paper Feed Unit PB1160 (IM 550F)</v>
      </c>
    </row>
    <row r="20" spans="1:55">
      <c r="A20" s="281"/>
      <c r="B20" s="281"/>
      <c r="C20" s="282"/>
      <c r="D20" s="283"/>
      <c r="E20" s="283"/>
      <c r="F20" s="281"/>
      <c r="G20" s="281"/>
      <c r="H20" s="281"/>
      <c r="I20" s="292"/>
      <c r="J20" s="310"/>
      <c r="K20" s="313"/>
      <c r="L20" s="310"/>
      <c r="M20" s="307"/>
      <c r="N20" s="307"/>
      <c r="O20" s="307"/>
      <c r="P20" s="307"/>
      <c r="Q20" s="293"/>
      <c r="R20" s="294"/>
      <c r="S20" s="295"/>
      <c r="T20" s="290"/>
      <c r="U20" s="290"/>
      <c r="V20" s="38"/>
      <c r="W20" s="39" t="str">
        <f>IFERROR(VLOOKUP(V20,'Config Option - UW'!$B$3:$F$34,5,FALSE)," ")</f>
        <v xml:space="preserve"> </v>
      </c>
      <c r="X20" s="40" t="s">
        <v>104</v>
      </c>
      <c r="Z20" s="1" t="str">
        <v>Paper Feed LCIT PB3330 (IM C3010/4510)</v>
      </c>
      <c r="AB20" t="str">
        <v>Caster Table Type M40 (IM 550F)</v>
      </c>
      <c r="AC20" t="str">
        <v>Caster Table Type M40 (IM 550F)</v>
      </c>
    </row>
    <row r="21" spans="1:55">
      <c r="A21" s="281"/>
      <c r="B21" s="281"/>
      <c r="C21" s="282"/>
      <c r="D21" s="283"/>
      <c r="E21" s="283"/>
      <c r="F21" s="281"/>
      <c r="G21" s="281"/>
      <c r="H21" s="281"/>
      <c r="I21" s="292"/>
      <c r="J21" s="311"/>
      <c r="K21" s="314"/>
      <c r="L21" s="311"/>
      <c r="M21" s="308"/>
      <c r="N21" s="308"/>
      <c r="O21" s="308"/>
      <c r="P21" s="308"/>
      <c r="Q21" s="293"/>
      <c r="R21" s="294"/>
      <c r="S21" s="295"/>
      <c r="T21" s="290"/>
      <c r="U21" s="290"/>
      <c r="V21" s="38"/>
      <c r="W21" s="39" t="str">
        <f>IFERROR(VLOOKUP(V21,'Config Option - UW'!$B$3:$F$34,5,FALSE)," ")</f>
        <v xml:space="preserve"> </v>
      </c>
      <c r="X21" s="40" t="s">
        <v>104</v>
      </c>
      <c r="Z21" s="1" t="str">
        <v>Finisher SR3320 (IM C3010/4510)</v>
      </c>
      <c r="AB21" t="str">
        <v>Medium Cabinet Type T (IM 550F)</v>
      </c>
      <c r="AC21" t="str">
        <v>Medium Cabinet Type T (IM 550F)</v>
      </c>
    </row>
    <row r="22" spans="1:55">
      <c r="A22" s="286"/>
      <c r="B22" s="281">
        <v>2</v>
      </c>
      <c r="C22" s="286"/>
      <c r="D22" s="286"/>
      <c r="E22" s="286"/>
      <c r="F22" s="286"/>
      <c r="G22" s="286"/>
      <c r="H22" s="286"/>
      <c r="I22" s="286"/>
      <c r="J22" s="317"/>
      <c r="K22" s="309"/>
      <c r="L22" s="318"/>
      <c r="M22" s="286"/>
      <c r="N22" s="286"/>
      <c r="O22" s="286"/>
      <c r="P22" s="286"/>
      <c r="Q22" s="286"/>
      <c r="R22" s="287" t="s">
        <v>53</v>
      </c>
      <c r="S22" s="288" t="e">
        <f>VLOOKUP(R22,'Config Option - UW'!$A$3:$F$34,3,FALSE)+SUM(W22:W25)</f>
        <v>#N/A</v>
      </c>
      <c r="T22" s="289" t="e">
        <f>VLOOKUP(R22,'Config Option - UW'!$A$3:$F$34,4,FALSE)</f>
        <v>#N/A</v>
      </c>
      <c r="U22" s="289" t="str">
        <f>IFERROR(VLOOKUP(R22,'Config Option - UW'!$A$3:$F$34,5,FALSE),"  ")</f>
        <v xml:space="preserve">  </v>
      </c>
      <c r="V22" s="33" t="s">
        <v>54</v>
      </c>
      <c r="W22" s="34" t="str">
        <f>IFERROR(VLOOKUP(V22,'Config Option - UW'!$B$3:$F$34,5,FALSE)," ")</f>
        <v xml:space="preserve"> </v>
      </c>
      <c r="X22" s="35" t="s">
        <v>104</v>
      </c>
      <c r="Y22" s="18"/>
      <c r="Z22" s="1" t="str">
        <v>Booklet Finisher SR3330 (IM C3010/4510)</v>
      </c>
      <c r="AB22" t="str">
        <v>Postscript Unit Type P19 (IM 550F)</v>
      </c>
      <c r="AC22" t="str">
        <v>Postscript Unit Type P19 (IM 550F)</v>
      </c>
    </row>
    <row r="23" spans="1:55">
      <c r="A23" s="286"/>
      <c r="B23" s="281"/>
      <c r="C23" s="286"/>
      <c r="D23" s="286"/>
      <c r="E23" s="286"/>
      <c r="F23" s="286"/>
      <c r="G23" s="286"/>
      <c r="H23" s="286"/>
      <c r="I23" s="286"/>
      <c r="J23" s="310"/>
      <c r="K23" s="313"/>
      <c r="L23" s="319"/>
      <c r="M23" s="286"/>
      <c r="N23" s="286"/>
      <c r="O23" s="286"/>
      <c r="P23" s="286"/>
      <c r="Q23" s="286"/>
      <c r="R23" s="287"/>
      <c r="S23" s="288"/>
      <c r="T23" s="289"/>
      <c r="U23" s="289"/>
      <c r="V23" s="33"/>
      <c r="W23" s="34" t="str">
        <f>IFERROR(VLOOKUP(V23,'Config Option - UW'!$B$3:$F$34,5,FALSE)," ")</f>
        <v xml:space="preserve"> </v>
      </c>
      <c r="X23" s="35" t="s">
        <v>104</v>
      </c>
      <c r="Y23" s="18"/>
      <c r="Z23" s="1" t="str">
        <v>Punch Unit PU3080 NA (IM C3010/4510)</v>
      </c>
      <c r="AB23" t="str">
        <v>Caster Table Type Z (IM 550F)</v>
      </c>
      <c r="AC23" t="str">
        <v>Caster Table Type Z (IM 550F)</v>
      </c>
    </row>
    <row r="24" spans="1:55">
      <c r="A24" s="286"/>
      <c r="B24" s="281"/>
      <c r="C24" s="286"/>
      <c r="D24" s="286"/>
      <c r="E24" s="286"/>
      <c r="F24" s="286"/>
      <c r="G24" s="286"/>
      <c r="H24" s="286"/>
      <c r="I24" s="286"/>
      <c r="J24" s="310"/>
      <c r="K24" s="313"/>
      <c r="L24" s="319"/>
      <c r="M24" s="286"/>
      <c r="N24" s="286"/>
      <c r="O24" s="286"/>
      <c r="P24" s="286"/>
      <c r="Q24" s="286"/>
      <c r="R24" s="287"/>
      <c r="S24" s="288"/>
      <c r="T24" s="289"/>
      <c r="U24" s="289"/>
      <c r="V24" s="33"/>
      <c r="W24" s="34" t="str">
        <f>IFERROR(VLOOKUP(V24,'Config Option - UW'!$B$3:$F$34,5,FALSE)," ")</f>
        <v xml:space="preserve"> </v>
      </c>
      <c r="X24" s="35" t="s">
        <v>104</v>
      </c>
      <c r="Y24" s="18"/>
      <c r="Z24" s="1" t="str">
        <v>OCR Unit Type M52 (IM C3010/4510)</v>
      </c>
    </row>
    <row r="25" spans="1:55">
      <c r="A25" s="286"/>
      <c r="B25" s="281"/>
      <c r="C25" s="286"/>
      <c r="D25" s="286"/>
      <c r="E25" s="286"/>
      <c r="F25" s="286"/>
      <c r="G25" s="286"/>
      <c r="H25" s="286"/>
      <c r="I25" s="286"/>
      <c r="J25" s="311"/>
      <c r="K25" s="314"/>
      <c r="L25" s="320"/>
      <c r="M25" s="286"/>
      <c r="N25" s="286"/>
      <c r="O25" s="286"/>
      <c r="P25" s="286"/>
      <c r="Q25" s="286"/>
      <c r="R25" s="287"/>
      <c r="S25" s="288"/>
      <c r="T25" s="289"/>
      <c r="U25" s="289"/>
      <c r="V25" s="33"/>
      <c r="W25" s="34" t="str">
        <f>IFERROR(VLOOKUP(V25,'Config Option - UW'!$B$3:$F$34,5,FALSE)," ")</f>
        <v xml:space="preserve"> </v>
      </c>
      <c r="X25" s="35" t="s">
        <v>104</v>
      </c>
      <c r="Y25" s="18"/>
      <c r="Z25" s="1" t="str">
        <v>PostScript3 Unit Type M52 (IM C3010/4510)</v>
      </c>
    </row>
    <row r="26" spans="1:55">
      <c r="A26" s="281"/>
      <c r="B26" s="281">
        <v>3</v>
      </c>
      <c r="C26" s="282"/>
      <c r="D26" s="283"/>
      <c r="E26" s="283"/>
      <c r="F26" s="283"/>
      <c r="G26" s="283"/>
      <c r="H26" s="283"/>
      <c r="I26" s="283"/>
      <c r="J26" s="309" t="s">
        <v>1563</v>
      </c>
      <c r="K26" s="312"/>
      <c r="L26" s="315"/>
      <c r="M26" s="306"/>
      <c r="N26" s="306"/>
      <c r="O26" s="306"/>
      <c r="P26" s="306"/>
      <c r="Q26" s="283"/>
      <c r="R26" s="294" t="s">
        <v>21</v>
      </c>
      <c r="S26" s="295">
        <f>VLOOKUP(R26,'Config Option - UW'!$A$3:$F$34,3,FALSE)+SUM(W26:W29)</f>
        <v>0</v>
      </c>
      <c r="T26" s="290">
        <f>VLOOKUP(R26,'Config Option - UW'!$A$3:$F$34,4,FALSE)</f>
        <v>0</v>
      </c>
      <c r="U26" s="290">
        <f>IFERROR(VLOOKUP(R26,'Config Option - UW'!$A$3:$F$34,5,FALSE),"  ")</f>
        <v>0</v>
      </c>
      <c r="V26" s="38"/>
      <c r="W26" s="39" t="str">
        <f>IFERROR(VLOOKUP(V26,'Config Option - UW'!$B$3:$F$34,5,FALSE)," ")</f>
        <v xml:space="preserve"> </v>
      </c>
      <c r="X26" s="40" t="s">
        <v>104</v>
      </c>
      <c r="Y26" s="18"/>
      <c r="Z26" s="1"/>
    </row>
    <row r="27" spans="1:55">
      <c r="A27" s="281"/>
      <c r="B27" s="281"/>
      <c r="C27" s="282"/>
      <c r="D27" s="283"/>
      <c r="E27" s="283"/>
      <c r="F27" s="281"/>
      <c r="G27" s="281"/>
      <c r="H27" s="281"/>
      <c r="I27" s="281"/>
      <c r="J27" s="310"/>
      <c r="K27" s="313"/>
      <c r="L27" s="310"/>
      <c r="M27" s="307"/>
      <c r="N27" s="307"/>
      <c r="O27" s="307"/>
      <c r="P27" s="307"/>
      <c r="Q27" s="283"/>
      <c r="R27" s="294"/>
      <c r="S27" s="295"/>
      <c r="T27" s="290"/>
      <c r="U27" s="290"/>
      <c r="V27" s="38"/>
      <c r="W27" s="39" t="str">
        <f>IFERROR(VLOOKUP(V27,'Config Option - UW'!$B$3:$F$34,5,FALSE)," ")</f>
        <v xml:space="preserve"> </v>
      </c>
      <c r="X27" s="40" t="s">
        <v>104</v>
      </c>
      <c r="Y27" s="18"/>
    </row>
    <row r="28" spans="1:55">
      <c r="A28" s="281"/>
      <c r="B28" s="281"/>
      <c r="C28" s="282"/>
      <c r="D28" s="283"/>
      <c r="E28" s="283"/>
      <c r="F28" s="281"/>
      <c r="G28" s="281"/>
      <c r="H28" s="281"/>
      <c r="I28" s="292"/>
      <c r="J28" s="310"/>
      <c r="K28" s="313"/>
      <c r="L28" s="310"/>
      <c r="M28" s="307"/>
      <c r="N28" s="307"/>
      <c r="O28" s="307"/>
      <c r="P28" s="307"/>
      <c r="Q28" s="293"/>
      <c r="R28" s="294"/>
      <c r="S28" s="295"/>
      <c r="T28" s="290"/>
      <c r="U28" s="290"/>
      <c r="V28" s="38"/>
      <c r="W28" s="39" t="str">
        <f>IFERROR(VLOOKUP(V28,'Config Option - UW'!$B$3:$F$34,5,FALSE)," ")</f>
        <v xml:space="preserve"> </v>
      </c>
      <c r="X28" s="40" t="s">
        <v>104</v>
      </c>
      <c r="Y28" s="18"/>
    </row>
    <row r="29" spans="1:55">
      <c r="A29" s="281"/>
      <c r="B29" s="281"/>
      <c r="C29" s="282"/>
      <c r="D29" s="283"/>
      <c r="E29" s="283"/>
      <c r="F29" s="281"/>
      <c r="G29" s="281"/>
      <c r="H29" s="281"/>
      <c r="I29" s="292"/>
      <c r="J29" s="311"/>
      <c r="K29" s="314"/>
      <c r="L29" s="311"/>
      <c r="M29" s="308"/>
      <c r="N29" s="308"/>
      <c r="O29" s="308"/>
      <c r="P29" s="308"/>
      <c r="Q29" s="293"/>
      <c r="R29" s="294"/>
      <c r="S29" s="295"/>
      <c r="T29" s="290"/>
      <c r="U29" s="290"/>
      <c r="V29" s="38"/>
      <c r="W29" s="39" t="str">
        <f>IFERROR(VLOOKUP(V29,'Config Option - UW'!$B$3:$F$34,5,FALSE)," ")</f>
        <v xml:space="preserve"> </v>
      </c>
      <c r="X29" s="40" t="s">
        <v>104</v>
      </c>
      <c r="Y29" s="18"/>
    </row>
    <row r="30" spans="1:55">
      <c r="A30" s="285"/>
      <c r="B30" s="281">
        <v>4</v>
      </c>
      <c r="C30" s="291"/>
      <c r="D30" s="284"/>
      <c r="E30" s="284"/>
      <c r="F30" s="284"/>
      <c r="G30" s="284"/>
      <c r="H30" s="284"/>
      <c r="I30" s="284"/>
      <c r="J30" s="309" t="s">
        <v>1564</v>
      </c>
      <c r="K30" s="312"/>
      <c r="L30" s="284"/>
      <c r="M30" s="284"/>
      <c r="N30" s="284"/>
      <c r="O30" s="284"/>
      <c r="P30" s="284"/>
      <c r="Q30" s="286"/>
      <c r="R30" s="287" t="s">
        <v>21</v>
      </c>
      <c r="S30" s="288">
        <f>VLOOKUP(R30,'Config Option - UW'!$A$3:$F$34,3,FALSE)+SUM(W30:W33)</f>
        <v>0</v>
      </c>
      <c r="T30" s="289">
        <f>VLOOKUP(R30,'Config Option - UW'!$A$3:$F$34,4,FALSE)</f>
        <v>0</v>
      </c>
      <c r="U30" s="289">
        <f>IFERROR(VLOOKUP(R30,'Config Option - UW'!$A$3:$F$34,5,FALSE),"  ")</f>
        <v>0</v>
      </c>
      <c r="V30" s="33"/>
      <c r="W30" s="34" t="str">
        <f>IFERROR(VLOOKUP(V30,'Config Option - UW'!$B$3:$F$34,5,FALSE)," ")</f>
        <v xml:space="preserve"> </v>
      </c>
      <c r="X30" s="35" t="s">
        <v>104</v>
      </c>
      <c r="Y30" s="18"/>
    </row>
    <row r="31" spans="1:55">
      <c r="A31" s="285"/>
      <c r="B31" s="281"/>
      <c r="C31" s="291"/>
      <c r="D31" s="284"/>
      <c r="E31" s="284"/>
      <c r="F31" s="285"/>
      <c r="G31" s="285"/>
      <c r="H31" s="285"/>
      <c r="I31" s="285"/>
      <c r="J31" s="310"/>
      <c r="K31" s="313"/>
      <c r="L31" s="285"/>
      <c r="M31" s="285"/>
      <c r="N31" s="285"/>
      <c r="O31" s="285"/>
      <c r="P31" s="285"/>
      <c r="Q31" s="286"/>
      <c r="R31" s="287"/>
      <c r="S31" s="288"/>
      <c r="T31" s="289"/>
      <c r="U31" s="289"/>
      <c r="V31" s="33"/>
      <c r="W31" s="34" t="str">
        <f>IFERROR(VLOOKUP(V31,'Config Option - UW'!$B$3:$F$34,5,FALSE)," ")</f>
        <v xml:space="preserve"> </v>
      </c>
      <c r="X31" s="35" t="s">
        <v>104</v>
      </c>
      <c r="Y31" s="18"/>
    </row>
    <row r="32" spans="1:55">
      <c r="A32" s="285"/>
      <c r="B32" s="281"/>
      <c r="C32" s="291"/>
      <c r="D32" s="284"/>
      <c r="E32" s="284"/>
      <c r="F32" s="285"/>
      <c r="G32" s="285"/>
      <c r="H32" s="285"/>
      <c r="I32" s="285"/>
      <c r="J32" s="310"/>
      <c r="K32" s="313"/>
      <c r="L32" s="285"/>
      <c r="M32" s="285"/>
      <c r="N32" s="285"/>
      <c r="O32" s="285"/>
      <c r="P32" s="285"/>
      <c r="Q32" s="286"/>
      <c r="R32" s="287"/>
      <c r="S32" s="288"/>
      <c r="T32" s="289"/>
      <c r="U32" s="289"/>
      <c r="V32" s="33"/>
      <c r="W32" s="34" t="str">
        <f>IFERROR(VLOOKUP(V32,'Config Option - UW'!$B$3:$F$34,5,FALSE)," ")</f>
        <v xml:space="preserve"> </v>
      </c>
      <c r="X32" s="35" t="s">
        <v>104</v>
      </c>
      <c r="Y32" s="18"/>
    </row>
    <row r="33" spans="1:25">
      <c r="A33" s="285"/>
      <c r="B33" s="281"/>
      <c r="C33" s="291"/>
      <c r="D33" s="284"/>
      <c r="E33" s="284"/>
      <c r="F33" s="285"/>
      <c r="G33" s="285"/>
      <c r="H33" s="285"/>
      <c r="I33" s="285"/>
      <c r="J33" s="311"/>
      <c r="K33" s="314"/>
      <c r="L33" s="285"/>
      <c r="M33" s="285"/>
      <c r="N33" s="285"/>
      <c r="O33" s="285"/>
      <c r="P33" s="285"/>
      <c r="Q33" s="286"/>
      <c r="R33" s="287"/>
      <c r="S33" s="288"/>
      <c r="T33" s="289"/>
      <c r="U33" s="289"/>
      <c r="V33" s="33"/>
      <c r="W33" s="34" t="str">
        <f>IFERROR(VLOOKUP(V33,'Config Option - UW'!$B$3:$F$34,5,FALSE)," ")</f>
        <v xml:space="preserve"> </v>
      </c>
      <c r="X33" s="35" t="s">
        <v>104</v>
      </c>
      <c r="Y33" s="18"/>
    </row>
    <row r="34" spans="1:25">
      <c r="A34" s="281"/>
      <c r="B34" s="281">
        <v>5</v>
      </c>
      <c r="C34" s="282"/>
      <c r="D34" s="283"/>
      <c r="E34" s="283"/>
      <c r="F34" s="283"/>
      <c r="G34" s="283"/>
      <c r="H34" s="283"/>
      <c r="I34" s="283"/>
      <c r="J34" s="317" t="e">
        <f>#REF!</f>
        <v>#REF!</v>
      </c>
      <c r="K34" s="312"/>
      <c r="L34" s="315"/>
      <c r="M34" s="306"/>
      <c r="N34" s="306"/>
      <c r="O34" s="306"/>
      <c r="P34" s="306"/>
      <c r="Q34" s="283"/>
      <c r="R34" s="294" t="s">
        <v>53</v>
      </c>
      <c r="S34" s="295" t="e">
        <f>VLOOKUP(R34,'Config Option - UW'!$A$3:$F$34,3,FALSE)+SUM(W34:W37)</f>
        <v>#N/A</v>
      </c>
      <c r="T34" s="290" t="e">
        <f>VLOOKUP(R34,'Config Option - UW'!$A$3:$F$34,4,FALSE)</f>
        <v>#N/A</v>
      </c>
      <c r="U34" s="290" t="str">
        <f>IFERROR(VLOOKUP(R34,'Config Option - UW'!$A$3:$F$34,5,FALSE),"  ")</f>
        <v xml:space="preserve">  </v>
      </c>
      <c r="V34" s="38" t="s">
        <v>54</v>
      </c>
      <c r="W34" s="39" t="str">
        <f>IFERROR(VLOOKUP(V34,'Config Option - UW'!$B$3:$F$34,5,FALSE)," ")</f>
        <v xml:space="preserve"> </v>
      </c>
      <c r="X34" s="40" t="s">
        <v>104</v>
      </c>
      <c r="Y34" s="18"/>
    </row>
    <row r="35" spans="1:25">
      <c r="A35" s="281"/>
      <c r="B35" s="281"/>
      <c r="C35" s="282"/>
      <c r="D35" s="283"/>
      <c r="E35" s="283"/>
      <c r="F35" s="281"/>
      <c r="G35" s="281"/>
      <c r="H35" s="281"/>
      <c r="I35" s="281"/>
      <c r="J35" s="310"/>
      <c r="K35" s="313"/>
      <c r="L35" s="310"/>
      <c r="M35" s="307"/>
      <c r="N35" s="307"/>
      <c r="O35" s="307"/>
      <c r="P35" s="307"/>
      <c r="Q35" s="283"/>
      <c r="R35" s="294"/>
      <c r="S35" s="295"/>
      <c r="T35" s="290"/>
      <c r="U35" s="290"/>
      <c r="V35" s="38"/>
      <c r="W35" s="39" t="str">
        <f>IFERROR(VLOOKUP(V35,'Config Option - UW'!$B$3:$F$34,5,FALSE)," ")</f>
        <v xml:space="preserve"> </v>
      </c>
      <c r="X35" s="40" t="s">
        <v>104</v>
      </c>
      <c r="Y35" s="18"/>
    </row>
    <row r="36" spans="1:25">
      <c r="A36" s="281"/>
      <c r="B36" s="281"/>
      <c r="C36" s="282"/>
      <c r="D36" s="283"/>
      <c r="E36" s="283"/>
      <c r="F36" s="281"/>
      <c r="G36" s="281"/>
      <c r="H36" s="281"/>
      <c r="I36" s="292"/>
      <c r="J36" s="310"/>
      <c r="K36" s="313"/>
      <c r="L36" s="310"/>
      <c r="M36" s="307"/>
      <c r="N36" s="307"/>
      <c r="O36" s="307"/>
      <c r="P36" s="307"/>
      <c r="Q36" s="293"/>
      <c r="R36" s="294"/>
      <c r="S36" s="295"/>
      <c r="T36" s="290"/>
      <c r="U36" s="290"/>
      <c r="V36" s="38"/>
      <c r="W36" s="39" t="str">
        <f>IFERROR(VLOOKUP(V36,'Config Option - UW'!$B$3:$F$34,5,FALSE)," ")</f>
        <v xml:space="preserve"> </v>
      </c>
      <c r="X36" s="40" t="s">
        <v>104</v>
      </c>
      <c r="Y36" s="18"/>
    </row>
    <row r="37" spans="1:25">
      <c r="A37" s="281"/>
      <c r="B37" s="281"/>
      <c r="C37" s="282"/>
      <c r="D37" s="283"/>
      <c r="E37" s="283"/>
      <c r="F37" s="281"/>
      <c r="G37" s="281"/>
      <c r="H37" s="281"/>
      <c r="I37" s="292"/>
      <c r="J37" s="311"/>
      <c r="K37" s="314"/>
      <c r="L37" s="311"/>
      <c r="M37" s="308"/>
      <c r="N37" s="308"/>
      <c r="O37" s="308"/>
      <c r="P37" s="308"/>
      <c r="Q37" s="293"/>
      <c r="R37" s="294"/>
      <c r="S37" s="295"/>
      <c r="T37" s="290"/>
      <c r="U37" s="290"/>
      <c r="V37" s="38"/>
      <c r="W37" s="39" t="str">
        <f>IFERROR(VLOOKUP(V37,'Config Option - UW'!$B$3:$F$34,5,FALSE)," ")</f>
        <v xml:space="preserve"> </v>
      </c>
      <c r="X37" s="40" t="s">
        <v>104</v>
      </c>
      <c r="Y37" s="18"/>
    </row>
    <row r="38" spans="1:25">
      <c r="A38" s="285"/>
      <c r="B38" s="281">
        <v>6</v>
      </c>
      <c r="C38" s="291"/>
      <c r="D38" s="284"/>
      <c r="E38" s="284"/>
      <c r="F38" s="284"/>
      <c r="G38" s="284"/>
      <c r="H38" s="284"/>
      <c r="I38" s="286"/>
      <c r="J38" s="286"/>
      <c r="K38" s="312"/>
      <c r="L38" s="286"/>
      <c r="M38" s="286"/>
      <c r="N38" s="286"/>
      <c r="O38" s="286"/>
      <c r="P38" s="286"/>
      <c r="Q38" s="286"/>
      <c r="R38" s="287" t="s">
        <v>9</v>
      </c>
      <c r="S38" s="288">
        <f>VLOOKUP(R38,'Config Option - UW'!$A$3:$F$34,3,FALSE)+SUM(W38:W41)</f>
        <v>0</v>
      </c>
      <c r="T38" s="289">
        <f>VLOOKUP(R38,'Config Option - UW'!$A$3:$F$34,4,FALSE)</f>
        <v>0</v>
      </c>
      <c r="U38" s="289">
        <f>IFERROR(VLOOKUP(R38,'Config Option - UW'!$A$3:$F$34,5,FALSE),"  ")</f>
        <v>0</v>
      </c>
      <c r="V38" s="33"/>
      <c r="W38" s="34" t="str">
        <f>IFERROR(VLOOKUP(V38,'Config Option - UW'!$B$3:$F$34,5,FALSE)," ")</f>
        <v xml:space="preserve"> </v>
      </c>
      <c r="X38" s="35" t="s">
        <v>104</v>
      </c>
      <c r="Y38" s="18"/>
    </row>
    <row r="39" spans="1:25">
      <c r="A39" s="285"/>
      <c r="B39" s="281"/>
      <c r="C39" s="291"/>
      <c r="D39" s="284"/>
      <c r="E39" s="284"/>
      <c r="F39" s="285"/>
      <c r="G39" s="285"/>
      <c r="H39" s="285"/>
      <c r="I39" s="286"/>
      <c r="J39" s="286"/>
      <c r="K39" s="313"/>
      <c r="L39" s="286"/>
      <c r="M39" s="286"/>
      <c r="N39" s="286"/>
      <c r="O39" s="286"/>
      <c r="P39" s="286"/>
      <c r="Q39" s="286"/>
      <c r="R39" s="287"/>
      <c r="S39" s="288"/>
      <c r="T39" s="289"/>
      <c r="U39" s="289"/>
      <c r="V39" s="33"/>
      <c r="W39" s="34" t="str">
        <f>IFERROR(VLOOKUP(V39,'Config Option - UW'!$B$3:$F$34,5,FALSE)," ")</f>
        <v xml:space="preserve"> </v>
      </c>
      <c r="X39" s="35" t="s">
        <v>104</v>
      </c>
      <c r="Y39" s="18"/>
    </row>
    <row r="40" spans="1:25">
      <c r="A40" s="285"/>
      <c r="B40" s="281"/>
      <c r="C40" s="291"/>
      <c r="D40" s="284"/>
      <c r="E40" s="284"/>
      <c r="F40" s="285"/>
      <c r="G40" s="285"/>
      <c r="H40" s="285"/>
      <c r="I40" s="286"/>
      <c r="J40" s="286"/>
      <c r="K40" s="313"/>
      <c r="L40" s="286"/>
      <c r="M40" s="286"/>
      <c r="N40" s="286"/>
      <c r="O40" s="286"/>
      <c r="P40" s="286"/>
      <c r="Q40" s="286"/>
      <c r="R40" s="287"/>
      <c r="S40" s="288"/>
      <c r="T40" s="289"/>
      <c r="U40" s="289"/>
      <c r="V40" s="33"/>
      <c r="W40" s="34" t="str">
        <f>IFERROR(VLOOKUP(V40,'Config Option - UW'!$B$3:$F$34,5,FALSE)," ")</f>
        <v xml:space="preserve"> </v>
      </c>
      <c r="X40" s="35" t="s">
        <v>104</v>
      </c>
      <c r="Y40" s="18"/>
    </row>
    <row r="41" spans="1:25">
      <c r="A41" s="285"/>
      <c r="B41" s="281"/>
      <c r="C41" s="291"/>
      <c r="D41" s="284"/>
      <c r="E41" s="284"/>
      <c r="F41" s="285"/>
      <c r="G41" s="285"/>
      <c r="H41" s="285"/>
      <c r="I41" s="286"/>
      <c r="J41" s="286"/>
      <c r="K41" s="314"/>
      <c r="L41" s="286"/>
      <c r="M41" s="286"/>
      <c r="N41" s="286"/>
      <c r="O41" s="286"/>
      <c r="P41" s="286"/>
      <c r="Q41" s="286"/>
      <c r="R41" s="287"/>
      <c r="S41" s="288"/>
      <c r="T41" s="289"/>
      <c r="U41" s="289"/>
      <c r="V41" s="33"/>
      <c r="W41" s="34" t="str">
        <f>IFERROR(VLOOKUP(V41,'Config Option - UW'!$B$3:$F$34,5,FALSE)," ")</f>
        <v xml:space="preserve"> </v>
      </c>
      <c r="X41" s="35" t="s">
        <v>104</v>
      </c>
      <c r="Y41" s="18"/>
    </row>
    <row r="42" spans="1:25">
      <c r="A42" s="281"/>
      <c r="B42" s="281">
        <v>7</v>
      </c>
      <c r="C42" s="282"/>
      <c r="D42" s="283"/>
      <c r="E42" s="283"/>
      <c r="F42" s="283"/>
      <c r="G42" s="283"/>
      <c r="H42" s="283"/>
      <c r="I42" s="283"/>
      <c r="J42" s="315"/>
      <c r="K42" s="312"/>
      <c r="L42" s="315"/>
      <c r="M42" s="306"/>
      <c r="N42" s="306"/>
      <c r="O42" s="306"/>
      <c r="P42" s="306"/>
      <c r="Q42" s="283"/>
      <c r="R42" s="294" t="s">
        <v>9</v>
      </c>
      <c r="S42" s="295">
        <f>VLOOKUP(R42,'Config Option - UW'!$A$3:$F$34,3,FALSE)+SUM(W42:W45)</f>
        <v>0</v>
      </c>
      <c r="T42" s="290">
        <f>VLOOKUP(R42,'Config Option - UW'!$A$3:$F$34,4,FALSE)</f>
        <v>0</v>
      </c>
      <c r="U42" s="290">
        <f>IFERROR(VLOOKUP(R42,'Config Option - UW'!$A$3:$F$34,5,FALSE),"  ")</f>
        <v>0</v>
      </c>
      <c r="V42" s="38"/>
      <c r="W42" s="39" t="str">
        <f>IFERROR(VLOOKUP(V42,'Config Option - UW'!$B$3:$F$34,5,FALSE)," ")</f>
        <v xml:space="preserve"> </v>
      </c>
      <c r="X42" s="40" t="s">
        <v>104</v>
      </c>
      <c r="Y42" s="18"/>
    </row>
    <row r="43" spans="1:25">
      <c r="A43" s="281"/>
      <c r="B43" s="281"/>
      <c r="C43" s="282"/>
      <c r="D43" s="283"/>
      <c r="E43" s="283"/>
      <c r="F43" s="281"/>
      <c r="G43" s="281"/>
      <c r="H43" s="281"/>
      <c r="I43" s="281"/>
      <c r="J43" s="310"/>
      <c r="K43" s="313"/>
      <c r="L43" s="310"/>
      <c r="M43" s="307"/>
      <c r="N43" s="307"/>
      <c r="O43" s="307"/>
      <c r="P43" s="307"/>
      <c r="Q43" s="283"/>
      <c r="R43" s="294"/>
      <c r="S43" s="295"/>
      <c r="T43" s="290"/>
      <c r="U43" s="290"/>
      <c r="V43" s="38"/>
      <c r="W43" s="39" t="str">
        <f>IFERROR(VLOOKUP(V43,'Config Option - UW'!$B$3:$F$34,5,FALSE)," ")</f>
        <v xml:space="preserve"> </v>
      </c>
      <c r="X43" s="40" t="s">
        <v>104</v>
      </c>
      <c r="Y43" s="18"/>
    </row>
    <row r="44" spans="1:25">
      <c r="A44" s="281"/>
      <c r="B44" s="281"/>
      <c r="C44" s="282"/>
      <c r="D44" s="283"/>
      <c r="E44" s="283"/>
      <c r="F44" s="281"/>
      <c r="G44" s="281"/>
      <c r="H44" s="281"/>
      <c r="I44" s="292"/>
      <c r="J44" s="310"/>
      <c r="K44" s="313"/>
      <c r="L44" s="310"/>
      <c r="M44" s="307"/>
      <c r="N44" s="307"/>
      <c r="O44" s="307"/>
      <c r="P44" s="307"/>
      <c r="Q44" s="293"/>
      <c r="R44" s="294"/>
      <c r="S44" s="295"/>
      <c r="T44" s="290"/>
      <c r="U44" s="290"/>
      <c r="V44" s="38"/>
      <c r="W44" s="39" t="str">
        <f>IFERROR(VLOOKUP(V45,'Config Option - UW'!$B$3:$F$34,5,FALSE)," ")</f>
        <v xml:space="preserve"> </v>
      </c>
      <c r="X44" s="40" t="s">
        <v>104</v>
      </c>
      <c r="Y44" s="18"/>
    </row>
    <row r="45" spans="1:25">
      <c r="A45" s="281"/>
      <c r="B45" s="281"/>
      <c r="C45" s="282"/>
      <c r="D45" s="283"/>
      <c r="E45" s="283"/>
      <c r="F45" s="281"/>
      <c r="G45" s="281"/>
      <c r="H45" s="281"/>
      <c r="I45" s="292"/>
      <c r="J45" s="311"/>
      <c r="K45" s="314"/>
      <c r="L45" s="311"/>
      <c r="M45" s="308"/>
      <c r="N45" s="308"/>
      <c r="O45" s="308"/>
      <c r="P45" s="308"/>
      <c r="Q45" s="293"/>
      <c r="R45" s="294"/>
      <c r="S45" s="295"/>
      <c r="T45" s="290"/>
      <c r="U45" s="290"/>
      <c r="V45" s="38"/>
      <c r="W45" s="39" t="str">
        <f>IFERROR(VLOOKUP(#REF!,'Config Option - UW'!$B$3:$F$34,5,FALSE)," ")</f>
        <v xml:space="preserve"> </v>
      </c>
      <c r="X45" s="40" t="s">
        <v>104</v>
      </c>
      <c r="Y45" s="18"/>
    </row>
    <row r="46" spans="1:25">
      <c r="A46" s="285"/>
      <c r="B46" s="281">
        <v>8</v>
      </c>
      <c r="C46" s="291"/>
      <c r="D46" s="284"/>
      <c r="E46" s="284"/>
      <c r="F46" s="284"/>
      <c r="G46" s="284"/>
      <c r="H46" s="284"/>
      <c r="I46" s="284"/>
      <c r="J46" s="284"/>
      <c r="K46" s="312"/>
      <c r="L46" s="284"/>
      <c r="M46" s="284"/>
      <c r="N46" s="284"/>
      <c r="O46" s="284"/>
      <c r="P46" s="284"/>
      <c r="Q46" s="286"/>
      <c r="R46" s="287" t="s">
        <v>9</v>
      </c>
      <c r="S46" s="288">
        <f>VLOOKUP(R46,'Config Option - UW'!$A$3:$F$34,3,FALSE)+SUM(W46:W49)</f>
        <v>0</v>
      </c>
      <c r="T46" s="289">
        <f>VLOOKUP(R46,'Config Option - UW'!$A$3:$F$34,4,FALSE)</f>
        <v>0</v>
      </c>
      <c r="U46" s="289">
        <f>IFERROR(VLOOKUP(R46,'Config Option - UW'!$A$3:$F$34,5,FALSE),"  ")</f>
        <v>0</v>
      </c>
      <c r="V46" s="33"/>
      <c r="W46" s="34" t="str">
        <f>IFERROR(VLOOKUP(V46,'Config Option - UW'!$B$3:$F$34,5,FALSE)," ")</f>
        <v xml:space="preserve"> </v>
      </c>
      <c r="X46" s="35" t="s">
        <v>104</v>
      </c>
      <c r="Y46" s="18"/>
    </row>
    <row r="47" spans="1:25">
      <c r="A47" s="285"/>
      <c r="B47" s="281"/>
      <c r="C47" s="291"/>
      <c r="D47" s="284"/>
      <c r="E47" s="284"/>
      <c r="F47" s="285"/>
      <c r="G47" s="285"/>
      <c r="H47" s="285"/>
      <c r="I47" s="285"/>
      <c r="J47" s="285"/>
      <c r="K47" s="313"/>
      <c r="L47" s="285"/>
      <c r="M47" s="285"/>
      <c r="N47" s="285"/>
      <c r="O47" s="285"/>
      <c r="P47" s="285"/>
      <c r="Q47" s="286"/>
      <c r="R47" s="287"/>
      <c r="S47" s="288"/>
      <c r="T47" s="289"/>
      <c r="U47" s="289"/>
      <c r="V47" s="33"/>
      <c r="W47" s="34" t="str">
        <f>IFERROR(VLOOKUP(V47,'Config Option - UW'!$B$3:$F$34,5,FALSE)," ")</f>
        <v xml:space="preserve"> </v>
      </c>
      <c r="X47" s="35" t="s">
        <v>104</v>
      </c>
      <c r="Y47" s="18"/>
    </row>
    <row r="48" spans="1:25">
      <c r="A48" s="285"/>
      <c r="B48" s="281"/>
      <c r="C48" s="291"/>
      <c r="D48" s="284"/>
      <c r="E48" s="284"/>
      <c r="F48" s="285"/>
      <c r="G48" s="285"/>
      <c r="H48" s="285"/>
      <c r="I48" s="285"/>
      <c r="J48" s="285"/>
      <c r="K48" s="313"/>
      <c r="L48" s="285"/>
      <c r="M48" s="285"/>
      <c r="N48" s="285"/>
      <c r="O48" s="285"/>
      <c r="P48" s="285"/>
      <c r="Q48" s="286"/>
      <c r="R48" s="287"/>
      <c r="S48" s="288"/>
      <c r="T48" s="289"/>
      <c r="U48" s="289"/>
      <c r="V48" s="33"/>
      <c r="W48" s="34" t="str">
        <f>IFERROR(VLOOKUP(V48,'Config Option - UW'!$B$3:$F$34,5,FALSE)," ")</f>
        <v xml:space="preserve"> </v>
      </c>
      <c r="X48" s="35" t="s">
        <v>104</v>
      </c>
      <c r="Y48" s="18"/>
    </row>
    <row r="49" spans="1:25">
      <c r="A49" s="285"/>
      <c r="B49" s="281"/>
      <c r="C49" s="291"/>
      <c r="D49" s="284"/>
      <c r="E49" s="284"/>
      <c r="F49" s="285"/>
      <c r="G49" s="285"/>
      <c r="H49" s="285"/>
      <c r="I49" s="285"/>
      <c r="J49" s="285"/>
      <c r="K49" s="314"/>
      <c r="L49" s="285"/>
      <c r="M49" s="285"/>
      <c r="N49" s="285"/>
      <c r="O49" s="285"/>
      <c r="P49" s="285"/>
      <c r="Q49" s="286"/>
      <c r="R49" s="287"/>
      <c r="S49" s="288"/>
      <c r="T49" s="289"/>
      <c r="U49" s="289"/>
      <c r="V49" s="33"/>
      <c r="W49" s="34" t="str">
        <f>IFERROR(VLOOKUP(V49,'Config Option - UW'!$B$3:$F$34,5,FALSE)," ")</f>
        <v xml:space="preserve"> </v>
      </c>
      <c r="X49" s="35" t="s">
        <v>104</v>
      </c>
      <c r="Y49" s="18"/>
    </row>
    <row r="50" spans="1:25">
      <c r="A50" s="281"/>
      <c r="B50" s="281">
        <v>9</v>
      </c>
      <c r="C50" s="282"/>
      <c r="D50" s="283"/>
      <c r="E50" s="283"/>
      <c r="F50" s="283"/>
      <c r="G50" s="283"/>
      <c r="H50" s="283"/>
      <c r="I50" s="283"/>
      <c r="J50" s="315"/>
      <c r="K50" s="312"/>
      <c r="L50" s="315"/>
      <c r="M50" s="306"/>
      <c r="N50" s="306"/>
      <c r="O50" s="306"/>
      <c r="P50" s="306"/>
      <c r="Q50" s="283"/>
      <c r="R50" s="294" t="s">
        <v>9</v>
      </c>
      <c r="S50" s="295">
        <f>VLOOKUP(R50,'Config Option - UW'!$A$3:$F$34,3,FALSE)+SUM(W50:W53)</f>
        <v>0</v>
      </c>
      <c r="T50" s="290">
        <f>VLOOKUP(R50,'Config Option - UW'!$A$3:$F$34,4,FALSE)</f>
        <v>0</v>
      </c>
      <c r="U50" s="290">
        <f>IFERROR(VLOOKUP(R50,'Config Option - UW'!$A$3:$F$34,5,FALSE),"  ")</f>
        <v>0</v>
      </c>
      <c r="V50" s="38"/>
      <c r="W50" s="39" t="str">
        <f>IFERROR(VLOOKUP(V50,'Config Option - UW'!$B$3:$F$34,5,FALSE)," ")</f>
        <v xml:space="preserve"> </v>
      </c>
      <c r="X50" s="40" t="s">
        <v>104</v>
      </c>
      <c r="Y50" s="18"/>
    </row>
    <row r="51" spans="1:25">
      <c r="A51" s="281"/>
      <c r="B51" s="281"/>
      <c r="C51" s="282"/>
      <c r="D51" s="283"/>
      <c r="E51" s="283"/>
      <c r="F51" s="281"/>
      <c r="G51" s="281"/>
      <c r="H51" s="281"/>
      <c r="I51" s="281"/>
      <c r="J51" s="310"/>
      <c r="K51" s="313"/>
      <c r="L51" s="310"/>
      <c r="M51" s="307"/>
      <c r="N51" s="307"/>
      <c r="O51" s="307"/>
      <c r="P51" s="307"/>
      <c r="Q51" s="283"/>
      <c r="R51" s="294"/>
      <c r="S51" s="295"/>
      <c r="T51" s="290"/>
      <c r="U51" s="290"/>
      <c r="V51" s="38"/>
      <c r="W51" s="39" t="str">
        <f>IFERROR(VLOOKUP(V51,'Config Option - UW'!$B$3:$F$34,5,FALSE)," ")</f>
        <v xml:space="preserve"> </v>
      </c>
      <c r="X51" s="40" t="s">
        <v>104</v>
      </c>
      <c r="Y51" s="18"/>
    </row>
    <row r="52" spans="1:25">
      <c r="A52" s="281"/>
      <c r="B52" s="281"/>
      <c r="C52" s="282"/>
      <c r="D52" s="283"/>
      <c r="E52" s="283"/>
      <c r="F52" s="281"/>
      <c r="G52" s="281"/>
      <c r="H52" s="281"/>
      <c r="I52" s="292"/>
      <c r="J52" s="310"/>
      <c r="K52" s="313"/>
      <c r="L52" s="310"/>
      <c r="M52" s="307"/>
      <c r="N52" s="307"/>
      <c r="O52" s="307"/>
      <c r="P52" s="307"/>
      <c r="Q52" s="293"/>
      <c r="R52" s="294"/>
      <c r="S52" s="295"/>
      <c r="T52" s="290"/>
      <c r="U52" s="290"/>
      <c r="V52" s="38"/>
      <c r="W52" s="39" t="str">
        <f>IFERROR(VLOOKUP(V52,'Config Option - UW'!$B$3:$F$34,5,FALSE)," ")</f>
        <v xml:space="preserve"> </v>
      </c>
      <c r="X52" s="40" t="s">
        <v>104</v>
      </c>
      <c r="Y52" s="18"/>
    </row>
    <row r="53" spans="1:25">
      <c r="A53" s="281"/>
      <c r="B53" s="281"/>
      <c r="C53" s="282"/>
      <c r="D53" s="283"/>
      <c r="E53" s="283"/>
      <c r="F53" s="281"/>
      <c r="G53" s="281"/>
      <c r="H53" s="281"/>
      <c r="I53" s="292"/>
      <c r="J53" s="311"/>
      <c r="K53" s="314"/>
      <c r="L53" s="311"/>
      <c r="M53" s="308"/>
      <c r="N53" s="308"/>
      <c r="O53" s="308"/>
      <c r="P53" s="308"/>
      <c r="Q53" s="293"/>
      <c r="R53" s="294"/>
      <c r="S53" s="295"/>
      <c r="T53" s="290"/>
      <c r="U53" s="290"/>
      <c r="V53" s="38"/>
      <c r="W53" s="39" t="str">
        <f>IFERROR(VLOOKUP(V53,'Config Option - UW'!$B$3:$F$34,5,FALSE)," ")</f>
        <v xml:space="preserve"> </v>
      </c>
      <c r="X53" s="40" t="s">
        <v>104</v>
      </c>
      <c r="Y53" s="18"/>
    </row>
    <row r="54" spans="1:25">
      <c r="A54" s="285"/>
      <c r="B54" s="281">
        <v>10</v>
      </c>
      <c r="C54" s="291"/>
      <c r="D54" s="284"/>
      <c r="E54" s="284"/>
      <c r="F54" s="284"/>
      <c r="G54" s="284"/>
      <c r="H54" s="284"/>
      <c r="I54" s="284"/>
      <c r="J54" s="284"/>
      <c r="K54" s="312"/>
      <c r="L54" s="284"/>
      <c r="M54" s="284"/>
      <c r="N54" s="284"/>
      <c r="O54" s="284"/>
      <c r="P54" s="284"/>
      <c r="Q54" s="286"/>
      <c r="R54" s="287" t="s">
        <v>9</v>
      </c>
      <c r="S54" s="288">
        <f>VLOOKUP(R54,'Config Option - UW'!$A$3:$F$34,3,FALSE)+SUM(W54:W57)</f>
        <v>0</v>
      </c>
      <c r="T54" s="289">
        <f>VLOOKUP(R54,'Config Option - UW'!$A$3:$F$34,4,FALSE)</f>
        <v>0</v>
      </c>
      <c r="U54" s="289">
        <f>IFERROR(VLOOKUP(R54,'Config Option - UW'!$A$3:$F$34,5,FALSE),"  ")</f>
        <v>0</v>
      </c>
      <c r="V54" s="33"/>
      <c r="W54" s="34" t="str">
        <f>IFERROR(VLOOKUP(V54,'Config Option - UW'!$B$3:$F$34,5,FALSE)," ")</f>
        <v xml:space="preserve"> </v>
      </c>
      <c r="X54" s="35" t="s">
        <v>104</v>
      </c>
      <c r="Y54" s="18"/>
    </row>
    <row r="55" spans="1:25">
      <c r="A55" s="285"/>
      <c r="B55" s="281"/>
      <c r="C55" s="291"/>
      <c r="D55" s="284"/>
      <c r="E55" s="284"/>
      <c r="F55" s="285"/>
      <c r="G55" s="285"/>
      <c r="H55" s="285"/>
      <c r="I55" s="285"/>
      <c r="J55" s="285"/>
      <c r="K55" s="313"/>
      <c r="L55" s="285"/>
      <c r="M55" s="285"/>
      <c r="N55" s="285"/>
      <c r="O55" s="285"/>
      <c r="P55" s="285"/>
      <c r="Q55" s="286"/>
      <c r="R55" s="287"/>
      <c r="S55" s="288"/>
      <c r="T55" s="289"/>
      <c r="U55" s="289"/>
      <c r="V55" s="33"/>
      <c r="W55" s="34" t="str">
        <f>IFERROR(VLOOKUP(V55,'Config Option - UW'!$B$3:$F$34,5,FALSE)," ")</f>
        <v xml:space="preserve"> </v>
      </c>
      <c r="X55" s="35" t="s">
        <v>104</v>
      </c>
      <c r="Y55" s="18"/>
    </row>
    <row r="56" spans="1:25">
      <c r="A56" s="285"/>
      <c r="B56" s="281"/>
      <c r="C56" s="291"/>
      <c r="D56" s="284"/>
      <c r="E56" s="284"/>
      <c r="F56" s="285"/>
      <c r="G56" s="285"/>
      <c r="H56" s="285"/>
      <c r="I56" s="285"/>
      <c r="J56" s="285"/>
      <c r="K56" s="313"/>
      <c r="L56" s="285"/>
      <c r="M56" s="285"/>
      <c r="N56" s="285"/>
      <c r="O56" s="285"/>
      <c r="P56" s="285"/>
      <c r="Q56" s="286"/>
      <c r="R56" s="287"/>
      <c r="S56" s="288"/>
      <c r="T56" s="289"/>
      <c r="U56" s="289"/>
      <c r="V56" s="33"/>
      <c r="W56" s="34" t="str">
        <f>IFERROR(VLOOKUP(V56,'Config Option - UW'!$B$3:$F$34,5,FALSE)," ")</f>
        <v xml:space="preserve"> </v>
      </c>
      <c r="X56" s="35" t="s">
        <v>104</v>
      </c>
      <c r="Y56" s="18"/>
    </row>
    <row r="57" spans="1:25">
      <c r="A57" s="285"/>
      <c r="B57" s="281"/>
      <c r="C57" s="291"/>
      <c r="D57" s="284"/>
      <c r="E57" s="284"/>
      <c r="F57" s="285"/>
      <c r="G57" s="285"/>
      <c r="H57" s="285"/>
      <c r="I57" s="285"/>
      <c r="J57" s="285"/>
      <c r="K57" s="314"/>
      <c r="L57" s="285"/>
      <c r="M57" s="285"/>
      <c r="N57" s="285"/>
      <c r="O57" s="285"/>
      <c r="P57" s="285"/>
      <c r="Q57" s="286"/>
      <c r="R57" s="287"/>
      <c r="S57" s="288"/>
      <c r="T57" s="289"/>
      <c r="U57" s="289"/>
      <c r="V57" s="33"/>
      <c r="W57" s="34" t="str">
        <f>IFERROR(VLOOKUP(V57,'Config Option - UW'!$B$3:$F$34,5,FALSE)," ")</f>
        <v xml:space="preserve"> </v>
      </c>
      <c r="X57" s="35" t="s">
        <v>104</v>
      </c>
      <c r="Y57" s="18"/>
    </row>
    <row r="58" spans="1:25">
      <c r="A58" s="281"/>
      <c r="B58" s="281">
        <v>11</v>
      </c>
      <c r="C58" s="282"/>
      <c r="D58" s="283"/>
      <c r="E58" s="283"/>
      <c r="F58" s="283"/>
      <c r="G58" s="283"/>
      <c r="H58" s="283"/>
      <c r="I58" s="283"/>
      <c r="J58" s="315"/>
      <c r="K58" s="312"/>
      <c r="L58" s="315"/>
      <c r="M58" s="306"/>
      <c r="N58" s="306"/>
      <c r="O58" s="306"/>
      <c r="P58" s="306"/>
      <c r="Q58" s="283"/>
      <c r="R58" s="294" t="s">
        <v>9</v>
      </c>
      <c r="S58" s="295">
        <f>VLOOKUP(R58,'Config Option - UW'!$A$3:$F$34,3,FALSE)+SUM(W58:W61)</f>
        <v>0</v>
      </c>
      <c r="T58" s="290">
        <f>VLOOKUP(R58,'Config Option - UW'!$A$3:$F$34,4,FALSE)</f>
        <v>0</v>
      </c>
      <c r="U58" s="290">
        <f>IFERROR(VLOOKUP(R58,'Config Option - UW'!$A$3:$F$34,5,FALSE),"  ")</f>
        <v>0</v>
      </c>
      <c r="V58" s="38"/>
      <c r="W58" s="39" t="str">
        <f>IFERROR(VLOOKUP(V58,'Config Option - UW'!$B$3:$F$34,5,FALSE)," ")</f>
        <v xml:space="preserve"> </v>
      </c>
      <c r="X58" s="40" t="s">
        <v>104</v>
      </c>
      <c r="Y58" s="18"/>
    </row>
    <row r="59" spans="1:25">
      <c r="A59" s="281"/>
      <c r="B59" s="281"/>
      <c r="C59" s="282"/>
      <c r="D59" s="283"/>
      <c r="E59" s="283"/>
      <c r="F59" s="281"/>
      <c r="G59" s="281"/>
      <c r="H59" s="281"/>
      <c r="I59" s="281"/>
      <c r="J59" s="310"/>
      <c r="K59" s="313"/>
      <c r="L59" s="310"/>
      <c r="M59" s="307"/>
      <c r="N59" s="307"/>
      <c r="O59" s="307"/>
      <c r="P59" s="307"/>
      <c r="Q59" s="283"/>
      <c r="R59" s="294"/>
      <c r="S59" s="295"/>
      <c r="T59" s="290"/>
      <c r="U59" s="290"/>
      <c r="V59" s="38"/>
      <c r="W59" s="39" t="str">
        <f>IFERROR(VLOOKUP(V59,'Config Option - UW'!$B$3:$F$34,5,FALSE)," ")</f>
        <v xml:space="preserve"> </v>
      </c>
      <c r="X59" s="40" t="s">
        <v>104</v>
      </c>
      <c r="Y59" s="18"/>
    </row>
    <row r="60" spans="1:25">
      <c r="A60" s="281"/>
      <c r="B60" s="281"/>
      <c r="C60" s="282"/>
      <c r="D60" s="283"/>
      <c r="E60" s="283"/>
      <c r="F60" s="281"/>
      <c r="G60" s="281"/>
      <c r="H60" s="281"/>
      <c r="I60" s="292"/>
      <c r="J60" s="310"/>
      <c r="K60" s="313"/>
      <c r="L60" s="310"/>
      <c r="M60" s="307"/>
      <c r="N60" s="307"/>
      <c r="O60" s="307"/>
      <c r="P60" s="307"/>
      <c r="Q60" s="293"/>
      <c r="R60" s="294"/>
      <c r="S60" s="295"/>
      <c r="T60" s="290"/>
      <c r="U60" s="290"/>
      <c r="V60" s="38"/>
      <c r="W60" s="39" t="str">
        <f>IFERROR(VLOOKUP(V60,'Config Option - UW'!$B$3:$F$34,5,FALSE)," ")</f>
        <v xml:space="preserve"> </v>
      </c>
      <c r="X60" s="40" t="s">
        <v>104</v>
      </c>
      <c r="Y60" s="18"/>
    </row>
    <row r="61" spans="1:25">
      <c r="A61" s="281"/>
      <c r="B61" s="281"/>
      <c r="C61" s="282"/>
      <c r="D61" s="283"/>
      <c r="E61" s="283"/>
      <c r="F61" s="281"/>
      <c r="G61" s="281"/>
      <c r="H61" s="281"/>
      <c r="I61" s="292"/>
      <c r="J61" s="311"/>
      <c r="K61" s="314"/>
      <c r="L61" s="311"/>
      <c r="M61" s="308"/>
      <c r="N61" s="308"/>
      <c r="O61" s="308"/>
      <c r="P61" s="308"/>
      <c r="Q61" s="293"/>
      <c r="R61" s="294"/>
      <c r="S61" s="295"/>
      <c r="T61" s="290"/>
      <c r="U61" s="290"/>
      <c r="V61" s="38"/>
      <c r="W61" s="39" t="str">
        <f>IFERROR(VLOOKUP(V61,'Config Option - UW'!$B$3:$F$34,5,FALSE)," ")</f>
        <v xml:space="preserve"> </v>
      </c>
      <c r="X61" s="40" t="s">
        <v>104</v>
      </c>
      <c r="Y61" s="18"/>
    </row>
    <row r="62" spans="1:25">
      <c r="A62" s="285"/>
      <c r="B62" s="281">
        <v>12</v>
      </c>
      <c r="C62" s="291"/>
      <c r="D62" s="284"/>
      <c r="E62" s="284"/>
      <c r="F62" s="284"/>
      <c r="G62" s="284"/>
      <c r="H62" s="284"/>
      <c r="I62" s="284"/>
      <c r="J62" s="284"/>
      <c r="K62" s="312"/>
      <c r="L62" s="286"/>
      <c r="M62" s="286"/>
      <c r="N62" s="286"/>
      <c r="O62" s="286"/>
      <c r="P62" s="286"/>
      <c r="Q62" s="286"/>
      <c r="R62" s="287" t="s">
        <v>9</v>
      </c>
      <c r="S62" s="288">
        <f>VLOOKUP(R62,'Config Option - UW'!$A$3:$F$34,3,FALSE)+SUM(W62:W65)</f>
        <v>0</v>
      </c>
      <c r="T62" s="289">
        <f>VLOOKUP(R62,'Config Option - UW'!$A$3:$F$34,4,FALSE)</f>
        <v>0</v>
      </c>
      <c r="U62" s="289">
        <f>IFERROR(VLOOKUP(R62,'Config Option - UW'!$A$3:$F$34,5,FALSE),"  ")</f>
        <v>0</v>
      </c>
      <c r="V62" s="33"/>
      <c r="W62" s="34" t="str">
        <f>IFERROR(VLOOKUP(V62,'Config Option - UW'!$B$3:$F$34,5,FALSE)," ")</f>
        <v xml:space="preserve"> </v>
      </c>
      <c r="X62" s="35" t="s">
        <v>104</v>
      </c>
      <c r="Y62" s="18"/>
    </row>
    <row r="63" spans="1:25">
      <c r="A63" s="285"/>
      <c r="B63" s="281"/>
      <c r="C63" s="291"/>
      <c r="D63" s="284"/>
      <c r="E63" s="284"/>
      <c r="F63" s="285"/>
      <c r="G63" s="285"/>
      <c r="H63" s="285"/>
      <c r="I63" s="285"/>
      <c r="J63" s="285"/>
      <c r="K63" s="313"/>
      <c r="L63" s="286"/>
      <c r="M63" s="286"/>
      <c r="N63" s="286"/>
      <c r="O63" s="286"/>
      <c r="P63" s="286"/>
      <c r="Q63" s="286"/>
      <c r="R63" s="287"/>
      <c r="S63" s="288"/>
      <c r="T63" s="289"/>
      <c r="U63" s="289"/>
      <c r="V63" s="33"/>
      <c r="W63" s="34" t="str">
        <f>IFERROR(VLOOKUP(V63,'Config Option - UW'!$B$3:$F$34,5,FALSE)," ")</f>
        <v xml:space="preserve"> </v>
      </c>
      <c r="X63" s="35" t="s">
        <v>104</v>
      </c>
      <c r="Y63" s="18"/>
    </row>
    <row r="64" spans="1:25">
      <c r="A64" s="285"/>
      <c r="B64" s="281"/>
      <c r="C64" s="291"/>
      <c r="D64" s="284"/>
      <c r="E64" s="284"/>
      <c r="F64" s="285"/>
      <c r="G64" s="285"/>
      <c r="H64" s="285"/>
      <c r="I64" s="285"/>
      <c r="J64" s="285"/>
      <c r="K64" s="313"/>
      <c r="L64" s="286"/>
      <c r="M64" s="286"/>
      <c r="N64" s="286"/>
      <c r="O64" s="286"/>
      <c r="P64" s="286"/>
      <c r="Q64" s="286"/>
      <c r="R64" s="287"/>
      <c r="S64" s="288"/>
      <c r="T64" s="289"/>
      <c r="U64" s="289"/>
      <c r="V64" s="33"/>
      <c r="W64" s="34" t="str">
        <f>IFERROR(VLOOKUP(V64,'Config Option - UW'!$B$3:$F$34,5,FALSE)," ")</f>
        <v xml:space="preserve"> </v>
      </c>
      <c r="X64" s="35" t="s">
        <v>104</v>
      </c>
      <c r="Y64" s="18"/>
    </row>
    <row r="65" spans="1:25">
      <c r="A65" s="285"/>
      <c r="B65" s="281"/>
      <c r="C65" s="291"/>
      <c r="D65" s="284"/>
      <c r="E65" s="284"/>
      <c r="F65" s="285"/>
      <c r="G65" s="285"/>
      <c r="H65" s="285"/>
      <c r="I65" s="285"/>
      <c r="J65" s="285"/>
      <c r="K65" s="314"/>
      <c r="L65" s="286"/>
      <c r="M65" s="286"/>
      <c r="N65" s="286"/>
      <c r="O65" s="286"/>
      <c r="P65" s="286"/>
      <c r="Q65" s="286"/>
      <c r="R65" s="287"/>
      <c r="S65" s="288"/>
      <c r="T65" s="289"/>
      <c r="U65" s="289"/>
      <c r="V65" s="33"/>
      <c r="W65" s="34" t="str">
        <f>IFERROR(VLOOKUP(V65,'Config Option - UW'!$B$3:$F$34,5,FALSE)," ")</f>
        <v xml:space="preserve"> </v>
      </c>
      <c r="X65" s="35" t="s">
        <v>104</v>
      </c>
      <c r="Y65" s="18"/>
    </row>
    <row r="66" spans="1:25">
      <c r="A66" s="281"/>
      <c r="B66" s="281">
        <v>13</v>
      </c>
      <c r="C66" s="282"/>
      <c r="D66" s="283"/>
      <c r="E66" s="283"/>
      <c r="F66" s="283"/>
      <c r="G66" s="283"/>
      <c r="H66" s="283"/>
      <c r="I66" s="283"/>
      <c r="J66" s="315"/>
      <c r="K66" s="312"/>
      <c r="L66" s="315"/>
      <c r="M66" s="306"/>
      <c r="N66" s="306"/>
      <c r="O66" s="306"/>
      <c r="P66" s="306"/>
      <c r="Q66" s="283"/>
      <c r="R66" s="294" t="s">
        <v>9</v>
      </c>
      <c r="S66" s="295">
        <f>VLOOKUP(R66,'Config Option - UW'!$A$3:$F$34,3,FALSE)+SUM(W66:W69)</f>
        <v>0</v>
      </c>
      <c r="T66" s="290">
        <f>VLOOKUP(R66,'Config Option - UW'!$A$3:$F$34,4,FALSE)</f>
        <v>0</v>
      </c>
      <c r="U66" s="290">
        <f>IFERROR(VLOOKUP(R66,'Config Option - UW'!$A$3:$F$34,5,FALSE),"  ")</f>
        <v>0</v>
      </c>
      <c r="V66" s="38"/>
      <c r="W66" s="39" t="str">
        <f>IFERROR(VLOOKUP(V66,'Config Option - UW'!$B$3:$F$34,5,FALSE)," ")</f>
        <v xml:space="preserve"> </v>
      </c>
      <c r="X66" s="40" t="s">
        <v>104</v>
      </c>
      <c r="Y66" s="18"/>
    </row>
    <row r="67" spans="1:25">
      <c r="A67" s="281"/>
      <c r="B67" s="281"/>
      <c r="C67" s="282"/>
      <c r="D67" s="283"/>
      <c r="E67" s="283"/>
      <c r="F67" s="281"/>
      <c r="G67" s="281"/>
      <c r="H67" s="281"/>
      <c r="I67" s="281"/>
      <c r="J67" s="310"/>
      <c r="K67" s="313"/>
      <c r="L67" s="310"/>
      <c r="M67" s="307"/>
      <c r="N67" s="307"/>
      <c r="O67" s="307"/>
      <c r="P67" s="307"/>
      <c r="Q67" s="283"/>
      <c r="R67" s="294"/>
      <c r="S67" s="295"/>
      <c r="T67" s="290"/>
      <c r="U67" s="290"/>
      <c r="V67" s="38"/>
      <c r="W67" s="39" t="str">
        <f>IFERROR(VLOOKUP(V67,'Config Option - UW'!$B$3:$F$34,5,FALSE)," ")</f>
        <v xml:space="preserve"> </v>
      </c>
      <c r="X67" s="40" t="s">
        <v>104</v>
      </c>
      <c r="Y67" s="18"/>
    </row>
    <row r="68" spans="1:25">
      <c r="A68" s="281"/>
      <c r="B68" s="281"/>
      <c r="C68" s="282"/>
      <c r="D68" s="283"/>
      <c r="E68" s="283"/>
      <c r="F68" s="281"/>
      <c r="G68" s="281"/>
      <c r="H68" s="281"/>
      <c r="I68" s="292"/>
      <c r="J68" s="310"/>
      <c r="K68" s="313"/>
      <c r="L68" s="310"/>
      <c r="M68" s="307"/>
      <c r="N68" s="307"/>
      <c r="O68" s="307"/>
      <c r="P68" s="307"/>
      <c r="Q68" s="293"/>
      <c r="R68" s="294"/>
      <c r="S68" s="295"/>
      <c r="T68" s="290"/>
      <c r="U68" s="290"/>
      <c r="V68" s="38"/>
      <c r="W68" s="39" t="str">
        <f>IFERROR(VLOOKUP(V68,'Config Option - UW'!$B$3:$F$34,5,FALSE)," ")</f>
        <v xml:space="preserve"> </v>
      </c>
      <c r="X68" s="40" t="s">
        <v>104</v>
      </c>
      <c r="Y68" s="18"/>
    </row>
    <row r="69" spans="1:25">
      <c r="A69" s="281"/>
      <c r="B69" s="281"/>
      <c r="C69" s="282"/>
      <c r="D69" s="283"/>
      <c r="E69" s="283"/>
      <c r="F69" s="281"/>
      <c r="G69" s="281"/>
      <c r="H69" s="281"/>
      <c r="I69" s="292"/>
      <c r="J69" s="311"/>
      <c r="K69" s="314"/>
      <c r="L69" s="311"/>
      <c r="M69" s="308"/>
      <c r="N69" s="308"/>
      <c r="O69" s="308"/>
      <c r="P69" s="308"/>
      <c r="Q69" s="293"/>
      <c r="R69" s="294"/>
      <c r="S69" s="295"/>
      <c r="T69" s="290"/>
      <c r="U69" s="290"/>
      <c r="V69" s="38"/>
      <c r="W69" s="39" t="str">
        <f>IFERROR(VLOOKUP(V69,'Config Option - UW'!$B$3:$F$34,5,FALSE)," ")</f>
        <v xml:space="preserve"> </v>
      </c>
      <c r="X69" s="40" t="s">
        <v>104</v>
      </c>
      <c r="Y69" s="18"/>
    </row>
    <row r="70" spans="1:25">
      <c r="A70" s="285"/>
      <c r="B70" s="281">
        <v>14</v>
      </c>
      <c r="C70" s="291"/>
      <c r="D70" s="284"/>
      <c r="E70" s="284"/>
      <c r="F70" s="284"/>
      <c r="G70" s="284"/>
      <c r="H70" s="284"/>
      <c r="I70" s="284"/>
      <c r="J70" s="284"/>
      <c r="K70" s="312"/>
      <c r="L70" s="284"/>
      <c r="M70" s="284"/>
      <c r="N70" s="284"/>
      <c r="O70" s="284"/>
      <c r="P70" s="284"/>
      <c r="Q70" s="286"/>
      <c r="R70" s="287" t="s">
        <v>9</v>
      </c>
      <c r="S70" s="288">
        <f>VLOOKUP(R70,'Config Option - UW'!$A$3:$F$34,3,FALSE)+SUM(W70:W73)</f>
        <v>0</v>
      </c>
      <c r="T70" s="289">
        <f>VLOOKUP(R70,'Config Option - UW'!$A$3:$F$34,4,FALSE)</f>
        <v>0</v>
      </c>
      <c r="U70" s="289">
        <f>IFERROR(VLOOKUP(R70,'Config Option - UW'!$A$3:$F$34,5,FALSE),"  ")</f>
        <v>0</v>
      </c>
      <c r="V70" s="33"/>
      <c r="W70" s="34" t="str">
        <f>IFERROR(VLOOKUP(V70,'Config Option - UW'!$B$3:$F$34,5,FALSE)," ")</f>
        <v xml:space="preserve"> </v>
      </c>
      <c r="X70" s="35" t="s">
        <v>104</v>
      </c>
      <c r="Y70" s="18"/>
    </row>
    <row r="71" spans="1:25">
      <c r="A71" s="285"/>
      <c r="B71" s="281"/>
      <c r="C71" s="291"/>
      <c r="D71" s="284"/>
      <c r="E71" s="284"/>
      <c r="F71" s="285"/>
      <c r="G71" s="285"/>
      <c r="H71" s="285"/>
      <c r="I71" s="285"/>
      <c r="J71" s="285"/>
      <c r="K71" s="313"/>
      <c r="L71" s="285"/>
      <c r="M71" s="285"/>
      <c r="N71" s="285"/>
      <c r="O71" s="285"/>
      <c r="P71" s="285"/>
      <c r="Q71" s="286"/>
      <c r="R71" s="287"/>
      <c r="S71" s="288"/>
      <c r="T71" s="289"/>
      <c r="U71" s="289"/>
      <c r="V71" s="33"/>
      <c r="W71" s="34" t="str">
        <f>IFERROR(VLOOKUP(V71,'Config Option - UW'!$B$3:$F$34,5,FALSE)," ")</f>
        <v xml:space="preserve"> </v>
      </c>
      <c r="X71" s="35" t="s">
        <v>104</v>
      </c>
      <c r="Y71" s="18"/>
    </row>
    <row r="72" spans="1:25">
      <c r="A72" s="285"/>
      <c r="B72" s="281"/>
      <c r="C72" s="291"/>
      <c r="D72" s="284"/>
      <c r="E72" s="284"/>
      <c r="F72" s="285"/>
      <c r="G72" s="285"/>
      <c r="H72" s="285"/>
      <c r="I72" s="285"/>
      <c r="J72" s="285"/>
      <c r="K72" s="313"/>
      <c r="L72" s="285"/>
      <c r="M72" s="285"/>
      <c r="N72" s="285"/>
      <c r="O72" s="285"/>
      <c r="P72" s="285"/>
      <c r="Q72" s="286"/>
      <c r="R72" s="287"/>
      <c r="S72" s="288"/>
      <c r="T72" s="289"/>
      <c r="U72" s="289"/>
      <c r="V72" s="33"/>
      <c r="W72" s="34" t="str">
        <f>IFERROR(VLOOKUP(V72,'Config Option - UW'!$B$3:$F$34,5,FALSE)," ")</f>
        <v xml:space="preserve"> </v>
      </c>
      <c r="X72" s="35" t="s">
        <v>104</v>
      </c>
      <c r="Y72" s="18"/>
    </row>
    <row r="73" spans="1:25">
      <c r="A73" s="285"/>
      <c r="B73" s="281"/>
      <c r="C73" s="291"/>
      <c r="D73" s="284"/>
      <c r="E73" s="284"/>
      <c r="F73" s="285"/>
      <c r="G73" s="285"/>
      <c r="H73" s="285"/>
      <c r="I73" s="285"/>
      <c r="J73" s="285"/>
      <c r="K73" s="314"/>
      <c r="L73" s="285"/>
      <c r="M73" s="285"/>
      <c r="N73" s="285"/>
      <c r="O73" s="285"/>
      <c r="P73" s="285"/>
      <c r="Q73" s="286"/>
      <c r="R73" s="287"/>
      <c r="S73" s="288"/>
      <c r="T73" s="289"/>
      <c r="U73" s="289"/>
      <c r="V73" s="33"/>
      <c r="W73" s="34" t="str">
        <f>IFERROR(VLOOKUP(V73,'Config Option - UW'!$B$3:$F$34,5,FALSE)," ")</f>
        <v xml:space="preserve"> </v>
      </c>
      <c r="X73" s="35" t="s">
        <v>104</v>
      </c>
      <c r="Y73" s="18"/>
    </row>
    <row r="74" spans="1:25">
      <c r="A74" s="281"/>
      <c r="B74" s="281">
        <v>15</v>
      </c>
      <c r="C74" s="282"/>
      <c r="D74" s="283"/>
      <c r="E74" s="283"/>
      <c r="F74" s="283"/>
      <c r="G74" s="283"/>
      <c r="H74" s="283"/>
      <c r="I74" s="283"/>
      <c r="J74" s="315"/>
      <c r="K74" s="312"/>
      <c r="L74" s="315"/>
      <c r="M74" s="306"/>
      <c r="N74" s="306"/>
      <c r="O74" s="306"/>
      <c r="P74" s="306"/>
      <c r="Q74" s="283"/>
      <c r="R74" s="294" t="s">
        <v>9</v>
      </c>
      <c r="S74" s="295">
        <f>VLOOKUP(R74,'Config Option - UW'!$A$3:$F$34,3,FALSE)+SUM(W74:W77)</f>
        <v>0</v>
      </c>
      <c r="T74" s="290">
        <f>VLOOKUP(R74,'Config Option - UW'!$A$3:$F$34,4,FALSE)</f>
        <v>0</v>
      </c>
      <c r="U74" s="290">
        <f>IFERROR(VLOOKUP(R74,'Config Option - UW'!$A$3:$F$34,5,FALSE),"  ")</f>
        <v>0</v>
      </c>
      <c r="V74" s="38"/>
      <c r="W74" s="39" t="str">
        <f>IFERROR(VLOOKUP(V74,'Config Option - UW'!$B$3:$F$34,5,FALSE)," ")</f>
        <v xml:space="preserve"> </v>
      </c>
      <c r="X74" s="40" t="s">
        <v>104</v>
      </c>
      <c r="Y74" s="18"/>
    </row>
    <row r="75" spans="1:25">
      <c r="A75" s="281"/>
      <c r="B75" s="281"/>
      <c r="C75" s="282"/>
      <c r="D75" s="283"/>
      <c r="E75" s="283"/>
      <c r="F75" s="281"/>
      <c r="G75" s="281"/>
      <c r="H75" s="281"/>
      <c r="I75" s="281"/>
      <c r="J75" s="310"/>
      <c r="K75" s="313"/>
      <c r="L75" s="310"/>
      <c r="M75" s="307"/>
      <c r="N75" s="307"/>
      <c r="O75" s="307"/>
      <c r="P75" s="307"/>
      <c r="Q75" s="283"/>
      <c r="R75" s="294"/>
      <c r="S75" s="295"/>
      <c r="T75" s="290"/>
      <c r="U75" s="290"/>
      <c r="V75" s="38"/>
      <c r="W75" s="39" t="str">
        <f>IFERROR(VLOOKUP(V75,'Config Option - UW'!$B$3:$F$34,5,FALSE)," ")</f>
        <v xml:space="preserve"> </v>
      </c>
      <c r="X75" s="40" t="s">
        <v>104</v>
      </c>
      <c r="Y75" s="18"/>
    </row>
    <row r="76" spans="1:25">
      <c r="A76" s="281"/>
      <c r="B76" s="281"/>
      <c r="C76" s="282"/>
      <c r="D76" s="283"/>
      <c r="E76" s="283"/>
      <c r="F76" s="281"/>
      <c r="G76" s="281"/>
      <c r="H76" s="281"/>
      <c r="I76" s="292"/>
      <c r="J76" s="310"/>
      <c r="K76" s="313"/>
      <c r="L76" s="310"/>
      <c r="M76" s="307"/>
      <c r="N76" s="307"/>
      <c r="O76" s="307"/>
      <c r="P76" s="307"/>
      <c r="Q76" s="293"/>
      <c r="R76" s="294"/>
      <c r="S76" s="295"/>
      <c r="T76" s="290"/>
      <c r="U76" s="290"/>
      <c r="V76" s="38"/>
      <c r="W76" s="39" t="str">
        <f>IFERROR(VLOOKUP(V76,'Config Option - UW'!$B$3:$F$34,5,FALSE)," ")</f>
        <v xml:space="preserve"> </v>
      </c>
      <c r="X76" s="40" t="s">
        <v>104</v>
      </c>
      <c r="Y76" s="18"/>
    </row>
    <row r="77" spans="1:25">
      <c r="A77" s="281"/>
      <c r="B77" s="281"/>
      <c r="C77" s="282"/>
      <c r="D77" s="283"/>
      <c r="E77" s="283"/>
      <c r="F77" s="281"/>
      <c r="G77" s="281"/>
      <c r="H77" s="281"/>
      <c r="I77" s="292"/>
      <c r="J77" s="311"/>
      <c r="K77" s="314"/>
      <c r="L77" s="311"/>
      <c r="M77" s="308"/>
      <c r="N77" s="308"/>
      <c r="O77" s="308"/>
      <c r="P77" s="308"/>
      <c r="Q77" s="293"/>
      <c r="R77" s="294"/>
      <c r="S77" s="295"/>
      <c r="T77" s="290"/>
      <c r="U77" s="290"/>
      <c r="V77" s="38"/>
      <c r="W77" s="39" t="str">
        <f>IFERROR(VLOOKUP(V77,'Config Option - UW'!$B$3:$F$34,5,FALSE)," ")</f>
        <v xml:space="preserve"> </v>
      </c>
      <c r="X77" s="40" t="s">
        <v>104</v>
      </c>
      <c r="Y77" s="18"/>
    </row>
    <row r="78" spans="1:25">
      <c r="A78" s="285"/>
      <c r="B78" s="281">
        <v>16</v>
      </c>
      <c r="C78" s="291"/>
      <c r="D78" s="284"/>
      <c r="E78" s="284"/>
      <c r="F78" s="284"/>
      <c r="G78" s="284"/>
      <c r="H78" s="284"/>
      <c r="I78" s="284"/>
      <c r="J78" s="284"/>
      <c r="K78" s="312"/>
      <c r="L78" s="284"/>
      <c r="M78" s="284"/>
      <c r="N78" s="284"/>
      <c r="O78" s="284"/>
      <c r="P78" s="284"/>
      <c r="Q78" s="284"/>
      <c r="R78" s="287" t="s">
        <v>9</v>
      </c>
      <c r="S78" s="288">
        <f>VLOOKUP(R78,'Config Option - UW'!$A$3:$F$34,3,FALSE)+SUM(W78:W81)</f>
        <v>0</v>
      </c>
      <c r="T78" s="289">
        <f>VLOOKUP(R78,'Config Option - UW'!$A$3:$F$34,4,FALSE)</f>
        <v>0</v>
      </c>
      <c r="U78" s="289">
        <f>IFERROR(VLOOKUP(R78,'Config Option - UW'!$A$3:$F$34,5,FALSE),"  ")</f>
        <v>0</v>
      </c>
      <c r="V78" s="33"/>
      <c r="W78" s="34" t="str">
        <f>IFERROR(VLOOKUP(V78,'Config Option - UW'!$B$3:$F$34,5,FALSE)," ")</f>
        <v xml:space="preserve"> </v>
      </c>
      <c r="X78" s="35" t="s">
        <v>104</v>
      </c>
      <c r="Y78" s="18"/>
    </row>
    <row r="79" spans="1:25">
      <c r="A79" s="285"/>
      <c r="B79" s="281"/>
      <c r="C79" s="291"/>
      <c r="D79" s="284"/>
      <c r="E79" s="284"/>
      <c r="F79" s="285"/>
      <c r="G79" s="285"/>
      <c r="H79" s="285"/>
      <c r="I79" s="285"/>
      <c r="J79" s="285"/>
      <c r="K79" s="313"/>
      <c r="L79" s="285"/>
      <c r="M79" s="285"/>
      <c r="N79" s="285"/>
      <c r="O79" s="285"/>
      <c r="P79" s="285"/>
      <c r="Q79" s="285"/>
      <c r="R79" s="287"/>
      <c r="S79" s="288"/>
      <c r="T79" s="289"/>
      <c r="U79" s="289"/>
      <c r="V79" s="33"/>
      <c r="W79" s="34" t="str">
        <f>IFERROR(VLOOKUP(V79,'Config Option - UW'!$B$3:$F$34,5,FALSE)," ")</f>
        <v xml:space="preserve"> </v>
      </c>
      <c r="X79" s="35" t="s">
        <v>104</v>
      </c>
      <c r="Y79" s="18"/>
    </row>
    <row r="80" spans="1:25">
      <c r="A80" s="285"/>
      <c r="B80" s="281"/>
      <c r="C80" s="291"/>
      <c r="D80" s="284"/>
      <c r="E80" s="284"/>
      <c r="F80" s="285"/>
      <c r="G80" s="285"/>
      <c r="H80" s="285"/>
      <c r="I80" s="285"/>
      <c r="J80" s="285"/>
      <c r="K80" s="313"/>
      <c r="L80" s="285"/>
      <c r="M80" s="285"/>
      <c r="N80" s="285"/>
      <c r="O80" s="285"/>
      <c r="P80" s="285"/>
      <c r="Q80" s="285"/>
      <c r="R80" s="287"/>
      <c r="S80" s="288"/>
      <c r="T80" s="289"/>
      <c r="U80" s="289"/>
      <c r="V80" s="33"/>
      <c r="W80" s="34" t="str">
        <f>IFERROR(VLOOKUP(V80,'Config Option - UW'!$B$3:$F$34,5,FALSE)," ")</f>
        <v xml:space="preserve"> </v>
      </c>
      <c r="X80" s="35" t="s">
        <v>104</v>
      </c>
      <c r="Y80" s="18"/>
    </row>
    <row r="81" spans="1:25">
      <c r="A81" s="285"/>
      <c r="B81" s="281"/>
      <c r="C81" s="291"/>
      <c r="D81" s="284"/>
      <c r="E81" s="284"/>
      <c r="F81" s="285"/>
      <c r="G81" s="285"/>
      <c r="H81" s="285"/>
      <c r="I81" s="285"/>
      <c r="J81" s="285"/>
      <c r="K81" s="314"/>
      <c r="L81" s="285"/>
      <c r="M81" s="285"/>
      <c r="N81" s="285"/>
      <c r="O81" s="285"/>
      <c r="P81" s="285"/>
      <c r="Q81" s="285"/>
      <c r="R81" s="287"/>
      <c r="S81" s="288"/>
      <c r="T81" s="289"/>
      <c r="U81" s="289"/>
      <c r="V81" s="33"/>
      <c r="W81" s="34" t="str">
        <f>IFERROR(VLOOKUP(V81,'Config Option - UW'!$B$3:$F$34,5,FALSE)," ")</f>
        <v xml:space="preserve"> </v>
      </c>
      <c r="X81" s="35" t="s">
        <v>104</v>
      </c>
      <c r="Y81" s="18"/>
    </row>
    <row r="82" spans="1:25">
      <c r="A82" s="281"/>
      <c r="B82" s="281">
        <v>17</v>
      </c>
      <c r="C82" s="282"/>
      <c r="D82" s="283"/>
      <c r="E82" s="283"/>
      <c r="F82" s="283"/>
      <c r="G82" s="283"/>
      <c r="H82" s="283"/>
      <c r="I82" s="283"/>
      <c r="J82" s="315"/>
      <c r="K82" s="312"/>
      <c r="L82" s="315"/>
      <c r="M82" s="306"/>
      <c r="N82" s="306"/>
      <c r="O82" s="306"/>
      <c r="P82" s="306"/>
      <c r="Q82" s="283"/>
      <c r="R82" s="294" t="s">
        <v>9</v>
      </c>
      <c r="S82" s="295">
        <f>VLOOKUP(R82,'Config Option - UW'!$A$3:$F$34,3,FALSE)+SUM(W82:W85)</f>
        <v>0</v>
      </c>
      <c r="T82" s="290">
        <f>VLOOKUP(R82,'Config Option - UW'!$A$3:$F$34,4,FALSE)</f>
        <v>0</v>
      </c>
      <c r="U82" s="290">
        <f>IFERROR(VLOOKUP(R82,'Config Option - UW'!$A$3:$F$34,5,FALSE),"  ")</f>
        <v>0</v>
      </c>
      <c r="V82" s="38"/>
      <c r="W82" s="39" t="str">
        <f>IFERROR(VLOOKUP(V82,'Config Option - UW'!$B$3:$F$34,5,FALSE)," ")</f>
        <v xml:space="preserve"> </v>
      </c>
      <c r="X82" s="40" t="s">
        <v>104</v>
      </c>
      <c r="Y82" s="18"/>
    </row>
    <row r="83" spans="1:25">
      <c r="A83" s="281"/>
      <c r="B83" s="281"/>
      <c r="C83" s="282"/>
      <c r="D83" s="283"/>
      <c r="E83" s="283"/>
      <c r="F83" s="281"/>
      <c r="G83" s="281"/>
      <c r="H83" s="281"/>
      <c r="I83" s="281"/>
      <c r="J83" s="310"/>
      <c r="K83" s="313"/>
      <c r="L83" s="310"/>
      <c r="M83" s="307"/>
      <c r="N83" s="307"/>
      <c r="O83" s="307"/>
      <c r="P83" s="307"/>
      <c r="Q83" s="283"/>
      <c r="R83" s="294"/>
      <c r="S83" s="295"/>
      <c r="T83" s="290"/>
      <c r="U83" s="290"/>
      <c r="V83" s="38"/>
      <c r="W83" s="39" t="str">
        <f>IFERROR(VLOOKUP(V83,'Config Option - UW'!$B$3:$F$34,5,FALSE)," ")</f>
        <v xml:space="preserve"> </v>
      </c>
      <c r="X83" s="40" t="s">
        <v>104</v>
      </c>
      <c r="Y83" s="18"/>
    </row>
    <row r="84" spans="1:25">
      <c r="A84" s="281"/>
      <c r="B84" s="281"/>
      <c r="C84" s="282"/>
      <c r="D84" s="283"/>
      <c r="E84" s="283"/>
      <c r="F84" s="281"/>
      <c r="G84" s="281"/>
      <c r="H84" s="281"/>
      <c r="I84" s="292"/>
      <c r="J84" s="310"/>
      <c r="K84" s="313"/>
      <c r="L84" s="310"/>
      <c r="M84" s="307"/>
      <c r="N84" s="307"/>
      <c r="O84" s="307"/>
      <c r="P84" s="307"/>
      <c r="Q84" s="293"/>
      <c r="R84" s="294"/>
      <c r="S84" s="295"/>
      <c r="T84" s="290"/>
      <c r="U84" s="290"/>
      <c r="V84" s="38"/>
      <c r="W84" s="39" t="str">
        <f>IFERROR(VLOOKUP(V84,'Config Option - UW'!$B$3:$F$34,5,FALSE)," ")</f>
        <v xml:space="preserve"> </v>
      </c>
      <c r="X84" s="40" t="s">
        <v>104</v>
      </c>
      <c r="Y84" s="18"/>
    </row>
    <row r="85" spans="1:25">
      <c r="A85" s="281"/>
      <c r="B85" s="281"/>
      <c r="C85" s="282"/>
      <c r="D85" s="283"/>
      <c r="E85" s="283"/>
      <c r="F85" s="281"/>
      <c r="G85" s="281"/>
      <c r="H85" s="281"/>
      <c r="I85" s="292"/>
      <c r="J85" s="311"/>
      <c r="K85" s="314"/>
      <c r="L85" s="311"/>
      <c r="M85" s="308"/>
      <c r="N85" s="308"/>
      <c r="O85" s="308"/>
      <c r="P85" s="308"/>
      <c r="Q85" s="293"/>
      <c r="R85" s="294"/>
      <c r="S85" s="295"/>
      <c r="T85" s="290"/>
      <c r="U85" s="290"/>
      <c r="V85" s="38"/>
      <c r="W85" s="39" t="str">
        <f>IFERROR(VLOOKUP(V85,'Config Option - UW'!$B$3:$F$34,5,FALSE)," ")</f>
        <v xml:space="preserve"> </v>
      </c>
      <c r="X85" s="40" t="s">
        <v>104</v>
      </c>
      <c r="Y85" s="18"/>
    </row>
    <row r="86" spans="1:25">
      <c r="A86" s="285"/>
      <c r="B86" s="281">
        <v>18</v>
      </c>
      <c r="C86" s="291"/>
      <c r="D86" s="284"/>
      <c r="E86" s="284"/>
      <c r="F86" s="284"/>
      <c r="G86" s="284"/>
      <c r="H86" s="284"/>
      <c r="I86" s="286"/>
      <c r="J86" s="286"/>
      <c r="K86" s="312"/>
      <c r="L86" s="286"/>
      <c r="M86" s="286"/>
      <c r="N86" s="286"/>
      <c r="O86" s="286"/>
      <c r="P86" s="286"/>
      <c r="Q86" s="286"/>
      <c r="R86" s="287" t="s">
        <v>9</v>
      </c>
      <c r="S86" s="288">
        <f>VLOOKUP(R86,'Config Option - UW'!$A$3:$F$34,3,FALSE)+SUM(W86:W89)</f>
        <v>0</v>
      </c>
      <c r="T86" s="289">
        <f>VLOOKUP(R86,'Config Option - UW'!$A$3:$F$34,4,FALSE)</f>
        <v>0</v>
      </c>
      <c r="U86" s="289">
        <f>IFERROR(VLOOKUP(R86,'Config Option - UW'!$A$3:$F$34,5,FALSE),"  ")</f>
        <v>0</v>
      </c>
      <c r="V86" s="33"/>
      <c r="W86" s="34" t="str">
        <f>IFERROR(VLOOKUP(V86,'Config Option - UW'!$B$3:$F$34,5,FALSE)," ")</f>
        <v xml:space="preserve"> </v>
      </c>
      <c r="X86" s="35" t="s">
        <v>104</v>
      </c>
      <c r="Y86" s="18"/>
    </row>
    <row r="87" spans="1:25">
      <c r="A87" s="285"/>
      <c r="B87" s="281"/>
      <c r="C87" s="291"/>
      <c r="D87" s="284"/>
      <c r="E87" s="284"/>
      <c r="F87" s="285"/>
      <c r="G87" s="285"/>
      <c r="H87" s="285"/>
      <c r="I87" s="286"/>
      <c r="J87" s="286"/>
      <c r="K87" s="313"/>
      <c r="L87" s="286"/>
      <c r="M87" s="286"/>
      <c r="N87" s="286"/>
      <c r="O87" s="286"/>
      <c r="P87" s="286"/>
      <c r="Q87" s="286"/>
      <c r="R87" s="287"/>
      <c r="S87" s="288"/>
      <c r="T87" s="289"/>
      <c r="U87" s="289"/>
      <c r="V87" s="33"/>
      <c r="W87" s="34" t="str">
        <f>IFERROR(VLOOKUP(V87,'Config Option - UW'!$B$3:$F$34,5,FALSE)," ")</f>
        <v xml:space="preserve"> </v>
      </c>
      <c r="X87" s="35" t="s">
        <v>104</v>
      </c>
      <c r="Y87" s="18"/>
    </row>
    <row r="88" spans="1:25">
      <c r="A88" s="285"/>
      <c r="B88" s="281"/>
      <c r="C88" s="291"/>
      <c r="D88" s="284"/>
      <c r="E88" s="284"/>
      <c r="F88" s="285"/>
      <c r="G88" s="285"/>
      <c r="H88" s="285"/>
      <c r="I88" s="286"/>
      <c r="J88" s="286"/>
      <c r="K88" s="313"/>
      <c r="L88" s="286"/>
      <c r="M88" s="286"/>
      <c r="N88" s="286"/>
      <c r="O88" s="286"/>
      <c r="P88" s="286"/>
      <c r="Q88" s="286"/>
      <c r="R88" s="287"/>
      <c r="S88" s="288"/>
      <c r="T88" s="289"/>
      <c r="U88" s="289"/>
      <c r="V88" s="33"/>
      <c r="W88" s="34" t="str">
        <f>IFERROR(VLOOKUP(V88,'Config Option - UW'!$B$3:$F$34,5,FALSE)," ")</f>
        <v xml:space="preserve"> </v>
      </c>
      <c r="X88" s="35" t="s">
        <v>104</v>
      </c>
      <c r="Y88" s="18"/>
    </row>
    <row r="89" spans="1:25">
      <c r="A89" s="285"/>
      <c r="B89" s="281"/>
      <c r="C89" s="291"/>
      <c r="D89" s="284"/>
      <c r="E89" s="284"/>
      <c r="F89" s="285"/>
      <c r="G89" s="285"/>
      <c r="H89" s="285"/>
      <c r="I89" s="286"/>
      <c r="J89" s="286"/>
      <c r="K89" s="314"/>
      <c r="L89" s="286"/>
      <c r="M89" s="286"/>
      <c r="N89" s="286"/>
      <c r="O89" s="286"/>
      <c r="P89" s="286"/>
      <c r="Q89" s="286"/>
      <c r="R89" s="287"/>
      <c r="S89" s="288"/>
      <c r="T89" s="289"/>
      <c r="U89" s="289"/>
      <c r="V89" s="33"/>
      <c r="W89" s="34" t="str">
        <f>IFERROR(VLOOKUP(V89,'Config Option - UW'!$B$3:$F$34,5,FALSE)," ")</f>
        <v xml:space="preserve"> </v>
      </c>
      <c r="X89" s="35" t="s">
        <v>104</v>
      </c>
      <c r="Y89" s="18"/>
    </row>
    <row r="90" spans="1:25">
      <c r="A90" s="281"/>
      <c r="B90" s="281">
        <v>19</v>
      </c>
      <c r="C90" s="282"/>
      <c r="D90" s="283"/>
      <c r="E90" s="283"/>
      <c r="F90" s="283"/>
      <c r="G90" s="283"/>
      <c r="H90" s="283"/>
      <c r="I90" s="283"/>
      <c r="J90" s="315"/>
      <c r="K90" s="312"/>
      <c r="L90" s="315"/>
      <c r="M90" s="306"/>
      <c r="N90" s="306"/>
      <c r="O90" s="306"/>
      <c r="P90" s="306"/>
      <c r="Q90" s="283"/>
      <c r="R90" s="294" t="s">
        <v>9</v>
      </c>
      <c r="S90" s="295">
        <f>VLOOKUP(R90,'Config Option - UW'!$A$3:$F$34,3,FALSE)+SUM(W90:W93)</f>
        <v>0</v>
      </c>
      <c r="T90" s="290">
        <f>VLOOKUP(R90,'Config Option - UW'!$A$3:$F$34,4,FALSE)</f>
        <v>0</v>
      </c>
      <c r="U90" s="290">
        <f>IFERROR(VLOOKUP(R90,'Config Option - UW'!$A$3:$F$34,5,FALSE),"  ")</f>
        <v>0</v>
      </c>
      <c r="V90" s="38"/>
      <c r="W90" s="39" t="str">
        <f>IFERROR(VLOOKUP(V90,'Config Option - UW'!$B$3:$F$34,5,FALSE)," ")</f>
        <v xml:space="preserve"> </v>
      </c>
      <c r="X90" s="40" t="s">
        <v>104</v>
      </c>
      <c r="Y90" s="18"/>
    </row>
    <row r="91" spans="1:25">
      <c r="A91" s="281"/>
      <c r="B91" s="281"/>
      <c r="C91" s="282"/>
      <c r="D91" s="283"/>
      <c r="E91" s="283"/>
      <c r="F91" s="281"/>
      <c r="G91" s="281"/>
      <c r="H91" s="281"/>
      <c r="I91" s="281"/>
      <c r="J91" s="310"/>
      <c r="K91" s="313"/>
      <c r="L91" s="310"/>
      <c r="M91" s="307"/>
      <c r="N91" s="307"/>
      <c r="O91" s="307"/>
      <c r="P91" s="307"/>
      <c r="Q91" s="283"/>
      <c r="R91" s="294"/>
      <c r="S91" s="295"/>
      <c r="T91" s="290"/>
      <c r="U91" s="290"/>
      <c r="V91" s="38"/>
      <c r="W91" s="39" t="str">
        <f>IFERROR(VLOOKUP(V91,'Config Option - UW'!$B$3:$F$34,5,FALSE)," ")</f>
        <v xml:space="preserve"> </v>
      </c>
      <c r="X91" s="40" t="s">
        <v>104</v>
      </c>
      <c r="Y91" s="18"/>
    </row>
    <row r="92" spans="1:25">
      <c r="A92" s="281"/>
      <c r="B92" s="281"/>
      <c r="C92" s="282"/>
      <c r="D92" s="283"/>
      <c r="E92" s="283"/>
      <c r="F92" s="281"/>
      <c r="G92" s="281"/>
      <c r="H92" s="281"/>
      <c r="I92" s="292"/>
      <c r="J92" s="310"/>
      <c r="K92" s="313"/>
      <c r="L92" s="310"/>
      <c r="M92" s="307"/>
      <c r="N92" s="307"/>
      <c r="O92" s="307"/>
      <c r="P92" s="307"/>
      <c r="Q92" s="293"/>
      <c r="R92" s="294"/>
      <c r="S92" s="295"/>
      <c r="T92" s="290"/>
      <c r="U92" s="290"/>
      <c r="V92" s="38"/>
      <c r="W92" s="39" t="str">
        <f>IFERROR(VLOOKUP(V92,'Config Option - UW'!$B$3:$F$34,5,FALSE)," ")</f>
        <v xml:space="preserve"> </v>
      </c>
      <c r="X92" s="40" t="s">
        <v>104</v>
      </c>
      <c r="Y92" s="18"/>
    </row>
    <row r="93" spans="1:25">
      <c r="A93" s="281"/>
      <c r="B93" s="281"/>
      <c r="C93" s="282"/>
      <c r="D93" s="283"/>
      <c r="E93" s="283"/>
      <c r="F93" s="281"/>
      <c r="G93" s="281"/>
      <c r="H93" s="281"/>
      <c r="I93" s="292"/>
      <c r="J93" s="311"/>
      <c r="K93" s="314"/>
      <c r="L93" s="311"/>
      <c r="M93" s="308"/>
      <c r="N93" s="308"/>
      <c r="O93" s="308"/>
      <c r="P93" s="308"/>
      <c r="Q93" s="293"/>
      <c r="R93" s="294"/>
      <c r="S93" s="295"/>
      <c r="T93" s="290"/>
      <c r="U93" s="290"/>
      <c r="V93" s="38"/>
      <c r="W93" s="39" t="str">
        <f>IFERROR(VLOOKUP(V93,'Config Option - UW'!$B$3:$F$34,5,FALSE)," ")</f>
        <v xml:space="preserve"> </v>
      </c>
      <c r="X93" s="40" t="s">
        <v>104</v>
      </c>
      <c r="Y93" s="18"/>
    </row>
    <row r="94" spans="1:25">
      <c r="A94" s="285"/>
      <c r="B94" s="281">
        <v>20</v>
      </c>
      <c r="C94" s="291"/>
      <c r="D94" s="284"/>
      <c r="E94" s="284"/>
      <c r="F94" s="284"/>
      <c r="G94" s="284"/>
      <c r="H94" s="284"/>
      <c r="I94" s="284"/>
      <c r="J94" s="284"/>
      <c r="K94" s="312"/>
      <c r="L94" s="284"/>
      <c r="M94" s="284"/>
      <c r="N94" s="284"/>
      <c r="O94" s="284"/>
      <c r="P94" s="284"/>
      <c r="Q94" s="286"/>
      <c r="R94" s="287" t="s">
        <v>9</v>
      </c>
      <c r="S94" s="288">
        <f>VLOOKUP(R94,'Config Option - UW'!$A$3:$F$34,3,FALSE)+SUM(W94:W97)</f>
        <v>0</v>
      </c>
      <c r="T94" s="289">
        <f>VLOOKUP(R94,'Config Option - UW'!$A$3:$F$34,4,FALSE)</f>
        <v>0</v>
      </c>
      <c r="U94" s="289">
        <f>IFERROR(VLOOKUP(R94,'Config Option - UW'!$A$3:$F$34,5,FALSE),"  ")</f>
        <v>0</v>
      </c>
      <c r="V94" s="33"/>
      <c r="W94" s="34" t="str">
        <f>IFERROR(VLOOKUP(V94,'Config Option - UW'!$B$3:$F$34,5,FALSE)," ")</f>
        <v xml:space="preserve"> </v>
      </c>
      <c r="X94" s="35" t="s">
        <v>104</v>
      </c>
      <c r="Y94" s="18"/>
    </row>
    <row r="95" spans="1:25">
      <c r="A95" s="285"/>
      <c r="B95" s="281"/>
      <c r="C95" s="291"/>
      <c r="D95" s="284"/>
      <c r="E95" s="284"/>
      <c r="F95" s="285"/>
      <c r="G95" s="285"/>
      <c r="H95" s="285"/>
      <c r="I95" s="285"/>
      <c r="J95" s="285"/>
      <c r="K95" s="313"/>
      <c r="L95" s="285"/>
      <c r="M95" s="285"/>
      <c r="N95" s="285"/>
      <c r="O95" s="285"/>
      <c r="P95" s="285"/>
      <c r="Q95" s="286"/>
      <c r="R95" s="287"/>
      <c r="S95" s="288"/>
      <c r="T95" s="289"/>
      <c r="U95" s="289"/>
      <c r="V95" s="33"/>
      <c r="W95" s="34" t="str">
        <f>IFERROR(VLOOKUP(V95,'Config Option - UW'!$B$3:$F$34,5,FALSE)," ")</f>
        <v xml:space="preserve"> </v>
      </c>
      <c r="X95" s="35" t="s">
        <v>104</v>
      </c>
      <c r="Y95" s="18"/>
    </row>
    <row r="96" spans="1:25">
      <c r="A96" s="285"/>
      <c r="B96" s="281"/>
      <c r="C96" s="291"/>
      <c r="D96" s="284"/>
      <c r="E96" s="284"/>
      <c r="F96" s="285"/>
      <c r="G96" s="285"/>
      <c r="H96" s="285"/>
      <c r="I96" s="285"/>
      <c r="J96" s="285"/>
      <c r="K96" s="313"/>
      <c r="L96" s="285"/>
      <c r="M96" s="285"/>
      <c r="N96" s="285"/>
      <c r="O96" s="285"/>
      <c r="P96" s="285"/>
      <c r="Q96" s="286"/>
      <c r="R96" s="287"/>
      <c r="S96" s="288"/>
      <c r="T96" s="289"/>
      <c r="U96" s="289"/>
      <c r="V96" s="33"/>
      <c r="W96" s="34" t="str">
        <f>IFERROR(VLOOKUP(V96,'Config Option - UW'!$B$3:$F$34,5,FALSE)," ")</f>
        <v xml:space="preserve"> </v>
      </c>
      <c r="X96" s="35" t="s">
        <v>104</v>
      </c>
      <c r="Y96" s="18"/>
    </row>
    <row r="97" spans="1:25">
      <c r="A97" s="285"/>
      <c r="B97" s="281"/>
      <c r="C97" s="291"/>
      <c r="D97" s="284"/>
      <c r="E97" s="284"/>
      <c r="F97" s="285"/>
      <c r="G97" s="285"/>
      <c r="H97" s="285"/>
      <c r="I97" s="285"/>
      <c r="J97" s="285"/>
      <c r="K97" s="314"/>
      <c r="L97" s="285"/>
      <c r="M97" s="285"/>
      <c r="N97" s="285"/>
      <c r="O97" s="285"/>
      <c r="P97" s="285"/>
      <c r="Q97" s="286"/>
      <c r="R97" s="287"/>
      <c r="S97" s="288"/>
      <c r="T97" s="289"/>
      <c r="U97" s="289"/>
      <c r="V97" s="33"/>
      <c r="W97" s="34" t="str">
        <f>IFERROR(VLOOKUP(V97,'Config Option - UW'!$B$3:$F$34,5,FALSE)," ")</f>
        <v xml:space="preserve"> </v>
      </c>
      <c r="X97" s="35" t="s">
        <v>104</v>
      </c>
      <c r="Y97" s="18"/>
    </row>
    <row r="98" spans="1:25">
      <c r="A98" s="281"/>
      <c r="B98" s="281">
        <v>21</v>
      </c>
      <c r="C98" s="282"/>
      <c r="D98" s="283"/>
      <c r="E98" s="283"/>
      <c r="F98" s="283"/>
      <c r="G98" s="283"/>
      <c r="H98" s="283"/>
      <c r="I98" s="283"/>
      <c r="J98" s="315"/>
      <c r="K98" s="312"/>
      <c r="L98" s="315"/>
      <c r="M98" s="306"/>
      <c r="N98" s="306"/>
      <c r="O98" s="306"/>
      <c r="P98" s="306"/>
      <c r="Q98" s="283"/>
      <c r="R98" s="294" t="s">
        <v>9</v>
      </c>
      <c r="S98" s="295">
        <f>VLOOKUP(R98,'Config Option - UW'!$A$3:$F$34,3,FALSE)+SUM(W98:W101)</f>
        <v>0</v>
      </c>
      <c r="T98" s="290">
        <f>VLOOKUP(R98,'Config Option - UW'!$A$3:$F$34,4,FALSE)</f>
        <v>0</v>
      </c>
      <c r="U98" s="290">
        <f>IFERROR(VLOOKUP(R98,'Config Option - UW'!$A$3:$F$34,5,FALSE),"  ")</f>
        <v>0</v>
      </c>
      <c r="V98" s="38"/>
      <c r="W98" s="39" t="str">
        <f>IFERROR(VLOOKUP(V98,'Config Option - UW'!$B$3:$F$34,5,FALSE)," ")</f>
        <v xml:space="preserve"> </v>
      </c>
      <c r="X98" s="40" t="s">
        <v>104</v>
      </c>
      <c r="Y98" s="18"/>
    </row>
    <row r="99" spans="1:25">
      <c r="A99" s="281"/>
      <c r="B99" s="281"/>
      <c r="C99" s="282"/>
      <c r="D99" s="283"/>
      <c r="E99" s="283"/>
      <c r="F99" s="281"/>
      <c r="G99" s="281"/>
      <c r="H99" s="281"/>
      <c r="I99" s="281"/>
      <c r="J99" s="310"/>
      <c r="K99" s="313"/>
      <c r="L99" s="310"/>
      <c r="M99" s="307"/>
      <c r="N99" s="307"/>
      <c r="O99" s="307"/>
      <c r="P99" s="307"/>
      <c r="Q99" s="283"/>
      <c r="R99" s="294"/>
      <c r="S99" s="295"/>
      <c r="T99" s="290"/>
      <c r="U99" s="290"/>
      <c r="V99" s="38"/>
      <c r="W99" s="39" t="str">
        <f>IFERROR(VLOOKUP(V99,'Config Option - UW'!$B$3:$F$34,5,FALSE)," ")</f>
        <v xml:space="preserve"> </v>
      </c>
      <c r="X99" s="40" t="s">
        <v>104</v>
      </c>
      <c r="Y99" s="18"/>
    </row>
    <row r="100" spans="1:25">
      <c r="A100" s="281"/>
      <c r="B100" s="281"/>
      <c r="C100" s="282"/>
      <c r="D100" s="283"/>
      <c r="E100" s="283"/>
      <c r="F100" s="281"/>
      <c r="G100" s="281"/>
      <c r="H100" s="281"/>
      <c r="I100" s="292"/>
      <c r="J100" s="310"/>
      <c r="K100" s="313"/>
      <c r="L100" s="310"/>
      <c r="M100" s="307"/>
      <c r="N100" s="307"/>
      <c r="O100" s="307"/>
      <c r="P100" s="307"/>
      <c r="Q100" s="293"/>
      <c r="R100" s="294"/>
      <c r="S100" s="295"/>
      <c r="T100" s="290"/>
      <c r="U100" s="290"/>
      <c r="V100" s="38"/>
      <c r="W100" s="39" t="str">
        <f>IFERROR(VLOOKUP(V100,'Config Option - UW'!$B$3:$F$34,5,FALSE)," ")</f>
        <v xml:space="preserve"> </v>
      </c>
      <c r="X100" s="40" t="s">
        <v>104</v>
      </c>
      <c r="Y100" s="18"/>
    </row>
    <row r="101" spans="1:25">
      <c r="A101" s="281"/>
      <c r="B101" s="281"/>
      <c r="C101" s="282"/>
      <c r="D101" s="283"/>
      <c r="E101" s="283"/>
      <c r="F101" s="281"/>
      <c r="G101" s="281"/>
      <c r="H101" s="281"/>
      <c r="I101" s="292"/>
      <c r="J101" s="311"/>
      <c r="K101" s="314"/>
      <c r="L101" s="311"/>
      <c r="M101" s="308"/>
      <c r="N101" s="308"/>
      <c r="O101" s="308"/>
      <c r="P101" s="308"/>
      <c r="Q101" s="293"/>
      <c r="R101" s="294"/>
      <c r="S101" s="295"/>
      <c r="T101" s="290"/>
      <c r="U101" s="290"/>
      <c r="V101" s="38"/>
      <c r="W101" s="39" t="str">
        <f>IFERROR(VLOOKUP(V101,'Config Option - UW'!$B$3:$F$34,5,FALSE)," ")</f>
        <v xml:space="preserve"> </v>
      </c>
      <c r="X101" s="40" t="s">
        <v>104</v>
      </c>
      <c r="Y101" s="18"/>
    </row>
    <row r="102" spans="1:25">
      <c r="A102" s="285"/>
      <c r="B102" s="281">
        <v>22</v>
      </c>
      <c r="C102" s="291"/>
      <c r="D102" s="284"/>
      <c r="E102" s="284"/>
      <c r="F102" s="284"/>
      <c r="G102" s="284"/>
      <c r="H102" s="284"/>
      <c r="I102" s="284"/>
      <c r="J102" s="284"/>
      <c r="K102" s="312"/>
      <c r="L102" s="284"/>
      <c r="M102" s="284"/>
      <c r="N102" s="284"/>
      <c r="O102" s="284"/>
      <c r="P102" s="284"/>
      <c r="Q102" s="284"/>
      <c r="R102" s="287" t="s">
        <v>9</v>
      </c>
      <c r="S102" s="288">
        <f>VLOOKUP(R102,'Config Option - UW'!$A$3:$F$34,3,FALSE)+SUM(W102:W105)</f>
        <v>0</v>
      </c>
      <c r="T102" s="289">
        <f>VLOOKUP(R102,'Config Option - UW'!$A$3:$F$34,4,FALSE)</f>
        <v>0</v>
      </c>
      <c r="U102" s="289">
        <f>IFERROR(VLOOKUP(R102,'Config Option - UW'!$A$3:$F$34,5,FALSE),"  ")</f>
        <v>0</v>
      </c>
      <c r="V102" s="33"/>
      <c r="W102" s="34" t="str">
        <f>IFERROR(VLOOKUP(V102,'Config Option - UW'!$B$3:$F$34,5,FALSE)," ")</f>
        <v xml:space="preserve"> </v>
      </c>
      <c r="X102" s="35" t="s">
        <v>104</v>
      </c>
      <c r="Y102" s="18"/>
    </row>
    <row r="103" spans="1:25">
      <c r="A103" s="285"/>
      <c r="B103" s="281"/>
      <c r="C103" s="291"/>
      <c r="D103" s="284"/>
      <c r="E103" s="284"/>
      <c r="F103" s="285"/>
      <c r="G103" s="285"/>
      <c r="H103" s="285"/>
      <c r="I103" s="285"/>
      <c r="J103" s="285"/>
      <c r="K103" s="313"/>
      <c r="L103" s="285"/>
      <c r="M103" s="285"/>
      <c r="N103" s="285"/>
      <c r="O103" s="285"/>
      <c r="P103" s="285"/>
      <c r="Q103" s="285"/>
      <c r="R103" s="287"/>
      <c r="S103" s="288"/>
      <c r="T103" s="289"/>
      <c r="U103" s="289"/>
      <c r="V103" s="33"/>
      <c r="W103" s="34" t="str">
        <f>IFERROR(VLOOKUP(V103,'Config Option - UW'!$B$3:$F$34,5,FALSE)," ")</f>
        <v xml:space="preserve"> </v>
      </c>
      <c r="X103" s="35" t="s">
        <v>104</v>
      </c>
      <c r="Y103" s="18"/>
    </row>
    <row r="104" spans="1:25">
      <c r="A104" s="285"/>
      <c r="B104" s="281"/>
      <c r="C104" s="291"/>
      <c r="D104" s="284"/>
      <c r="E104" s="284"/>
      <c r="F104" s="285"/>
      <c r="G104" s="285"/>
      <c r="H104" s="285"/>
      <c r="I104" s="285"/>
      <c r="J104" s="285"/>
      <c r="K104" s="313"/>
      <c r="L104" s="285"/>
      <c r="M104" s="285"/>
      <c r="N104" s="285"/>
      <c r="O104" s="285"/>
      <c r="P104" s="285"/>
      <c r="Q104" s="285"/>
      <c r="R104" s="287"/>
      <c r="S104" s="288"/>
      <c r="T104" s="289"/>
      <c r="U104" s="289"/>
      <c r="V104" s="33"/>
      <c r="W104" s="34" t="str">
        <f>IFERROR(VLOOKUP(V104,'Config Option - UW'!$B$3:$F$34,5,FALSE)," ")</f>
        <v xml:space="preserve"> </v>
      </c>
      <c r="X104" s="35" t="s">
        <v>104</v>
      </c>
      <c r="Y104" s="18"/>
    </row>
    <row r="105" spans="1:25">
      <c r="A105" s="285"/>
      <c r="B105" s="281"/>
      <c r="C105" s="291"/>
      <c r="D105" s="284"/>
      <c r="E105" s="284"/>
      <c r="F105" s="285"/>
      <c r="G105" s="285"/>
      <c r="H105" s="285"/>
      <c r="I105" s="285"/>
      <c r="J105" s="285"/>
      <c r="K105" s="314"/>
      <c r="L105" s="285"/>
      <c r="M105" s="285"/>
      <c r="N105" s="285"/>
      <c r="O105" s="285"/>
      <c r="P105" s="285"/>
      <c r="Q105" s="285"/>
      <c r="R105" s="287"/>
      <c r="S105" s="288"/>
      <c r="T105" s="289"/>
      <c r="U105" s="289"/>
      <c r="V105" s="33"/>
      <c r="W105" s="34" t="str">
        <f>IFERROR(VLOOKUP(V105,'Config Option - UW'!$B$3:$F$34,5,FALSE)," ")</f>
        <v xml:space="preserve"> </v>
      </c>
      <c r="X105" s="35" t="s">
        <v>104</v>
      </c>
      <c r="Y105" s="18"/>
    </row>
    <row r="106" spans="1:25">
      <c r="A106" s="281"/>
      <c r="B106" s="281">
        <v>23</v>
      </c>
      <c r="C106" s="282"/>
      <c r="D106" s="283"/>
      <c r="E106" s="283"/>
      <c r="F106" s="283"/>
      <c r="G106" s="283"/>
      <c r="H106" s="283"/>
      <c r="I106" s="283"/>
      <c r="J106" s="315"/>
      <c r="K106" s="312"/>
      <c r="L106" s="315"/>
      <c r="M106" s="306"/>
      <c r="N106" s="306"/>
      <c r="O106" s="306"/>
      <c r="P106" s="306"/>
      <c r="Q106" s="283"/>
      <c r="R106" s="294" t="s">
        <v>9</v>
      </c>
      <c r="S106" s="295">
        <f>VLOOKUP(R106,'Config Option - UW'!$A$3:$F$34,3,FALSE)+SUM(W106:W109)</f>
        <v>0</v>
      </c>
      <c r="T106" s="290">
        <f>VLOOKUP(R106,'Config Option - UW'!$A$3:$F$34,4,FALSE)</f>
        <v>0</v>
      </c>
      <c r="U106" s="290">
        <f>IFERROR(VLOOKUP(R106,'Config Option - UW'!$A$3:$F$34,5,FALSE),"  ")</f>
        <v>0</v>
      </c>
      <c r="V106" s="38"/>
      <c r="W106" s="39" t="str">
        <f>IFERROR(VLOOKUP(V106,'Config Option - UW'!$B$3:$F$34,5,FALSE)," ")</f>
        <v xml:space="preserve"> </v>
      </c>
      <c r="X106" s="40" t="s">
        <v>104</v>
      </c>
      <c r="Y106" s="18"/>
    </row>
    <row r="107" spans="1:25">
      <c r="A107" s="281"/>
      <c r="B107" s="281"/>
      <c r="C107" s="282"/>
      <c r="D107" s="283"/>
      <c r="E107" s="283"/>
      <c r="F107" s="281"/>
      <c r="G107" s="281"/>
      <c r="H107" s="281"/>
      <c r="I107" s="281"/>
      <c r="J107" s="310"/>
      <c r="K107" s="313"/>
      <c r="L107" s="310"/>
      <c r="M107" s="307"/>
      <c r="N107" s="307"/>
      <c r="O107" s="307"/>
      <c r="P107" s="307"/>
      <c r="Q107" s="283"/>
      <c r="R107" s="294"/>
      <c r="S107" s="295"/>
      <c r="T107" s="290"/>
      <c r="U107" s="290"/>
      <c r="V107" s="38"/>
      <c r="W107" s="39" t="str">
        <f>IFERROR(VLOOKUP(V107,'Config Option - UW'!$B$3:$F$34,5,FALSE)," ")</f>
        <v xml:space="preserve"> </v>
      </c>
      <c r="X107" s="40" t="s">
        <v>104</v>
      </c>
      <c r="Y107" s="18"/>
    </row>
    <row r="108" spans="1:25">
      <c r="A108" s="281"/>
      <c r="B108" s="281"/>
      <c r="C108" s="282"/>
      <c r="D108" s="283"/>
      <c r="E108" s="283"/>
      <c r="F108" s="281"/>
      <c r="G108" s="281"/>
      <c r="H108" s="281"/>
      <c r="I108" s="292"/>
      <c r="J108" s="310"/>
      <c r="K108" s="313"/>
      <c r="L108" s="310"/>
      <c r="M108" s="307"/>
      <c r="N108" s="307"/>
      <c r="O108" s="307"/>
      <c r="P108" s="307"/>
      <c r="Q108" s="293"/>
      <c r="R108" s="294"/>
      <c r="S108" s="295"/>
      <c r="T108" s="290"/>
      <c r="U108" s="290"/>
      <c r="V108" s="38"/>
      <c r="W108" s="39" t="str">
        <f>IFERROR(VLOOKUP(V108,'Config Option - UW'!$B$3:$F$34,5,FALSE)," ")</f>
        <v xml:space="preserve"> </v>
      </c>
      <c r="X108" s="40" t="s">
        <v>104</v>
      </c>
      <c r="Y108" s="18"/>
    </row>
    <row r="109" spans="1:25">
      <c r="A109" s="281"/>
      <c r="B109" s="281"/>
      <c r="C109" s="282"/>
      <c r="D109" s="283"/>
      <c r="E109" s="283"/>
      <c r="F109" s="281"/>
      <c r="G109" s="281"/>
      <c r="H109" s="281"/>
      <c r="I109" s="292"/>
      <c r="J109" s="311"/>
      <c r="K109" s="314"/>
      <c r="L109" s="311"/>
      <c r="M109" s="308"/>
      <c r="N109" s="308"/>
      <c r="O109" s="308"/>
      <c r="P109" s="308"/>
      <c r="Q109" s="293"/>
      <c r="R109" s="294"/>
      <c r="S109" s="295"/>
      <c r="T109" s="290"/>
      <c r="U109" s="290"/>
      <c r="V109" s="38"/>
      <c r="W109" s="39" t="str">
        <f>IFERROR(VLOOKUP(V109,'Config Option - UW'!$B$3:$F$34,5,FALSE)," ")</f>
        <v xml:space="preserve"> </v>
      </c>
      <c r="X109" s="40" t="s">
        <v>104</v>
      </c>
      <c r="Y109" s="18"/>
    </row>
    <row r="110" spans="1:25">
      <c r="A110" s="285"/>
      <c r="B110" s="281">
        <v>24</v>
      </c>
      <c r="C110" s="291"/>
      <c r="D110" s="284"/>
      <c r="E110" s="284"/>
      <c r="F110" s="284"/>
      <c r="G110" s="284"/>
      <c r="H110" s="284"/>
      <c r="I110" s="286"/>
      <c r="J110" s="286"/>
      <c r="K110" s="312"/>
      <c r="L110" s="286"/>
      <c r="M110" s="286"/>
      <c r="N110" s="286"/>
      <c r="O110" s="286"/>
      <c r="P110" s="286"/>
      <c r="Q110" s="286"/>
      <c r="R110" s="287" t="s">
        <v>9</v>
      </c>
      <c r="S110" s="288">
        <f>VLOOKUP(R110,'Config Option - UW'!$A$3:$F$34,3,FALSE)+SUM(W110:W113)</f>
        <v>0</v>
      </c>
      <c r="T110" s="289">
        <f>VLOOKUP(R110,'Config Option - UW'!$A$3:$F$34,4,FALSE)</f>
        <v>0</v>
      </c>
      <c r="U110" s="289">
        <f>IFERROR(VLOOKUP(R110,'Config Option - UW'!$A$3:$F$34,5,FALSE),"  ")</f>
        <v>0</v>
      </c>
      <c r="V110" s="33"/>
      <c r="W110" s="34" t="str">
        <f>IFERROR(VLOOKUP(V110,'Config Option - UW'!$B$3:$F$34,5,FALSE)," ")</f>
        <v xml:space="preserve"> </v>
      </c>
      <c r="X110" s="35" t="s">
        <v>104</v>
      </c>
      <c r="Y110" s="18"/>
    </row>
    <row r="111" spans="1:25">
      <c r="A111" s="285"/>
      <c r="B111" s="281"/>
      <c r="C111" s="291"/>
      <c r="D111" s="284"/>
      <c r="E111" s="284"/>
      <c r="F111" s="285"/>
      <c r="G111" s="285"/>
      <c r="H111" s="285"/>
      <c r="I111" s="286"/>
      <c r="J111" s="286"/>
      <c r="K111" s="313"/>
      <c r="L111" s="286"/>
      <c r="M111" s="286"/>
      <c r="N111" s="286"/>
      <c r="O111" s="286"/>
      <c r="P111" s="286"/>
      <c r="Q111" s="286"/>
      <c r="R111" s="287"/>
      <c r="S111" s="288"/>
      <c r="T111" s="289"/>
      <c r="U111" s="289"/>
      <c r="V111" s="33"/>
      <c r="W111" s="34" t="str">
        <f>IFERROR(VLOOKUP(V111,'Config Option - UW'!$B$3:$F$34,5,FALSE)," ")</f>
        <v xml:space="preserve"> </v>
      </c>
      <c r="X111" s="35" t="s">
        <v>104</v>
      </c>
      <c r="Y111" s="18"/>
    </row>
    <row r="112" spans="1:25">
      <c r="A112" s="285"/>
      <c r="B112" s="281"/>
      <c r="C112" s="291"/>
      <c r="D112" s="284"/>
      <c r="E112" s="284"/>
      <c r="F112" s="285"/>
      <c r="G112" s="285"/>
      <c r="H112" s="285"/>
      <c r="I112" s="286"/>
      <c r="J112" s="286"/>
      <c r="K112" s="313"/>
      <c r="L112" s="286"/>
      <c r="M112" s="286"/>
      <c r="N112" s="286"/>
      <c r="O112" s="286"/>
      <c r="P112" s="286"/>
      <c r="Q112" s="286"/>
      <c r="R112" s="287"/>
      <c r="S112" s="288"/>
      <c r="T112" s="289"/>
      <c r="U112" s="289"/>
      <c r="V112" s="33"/>
      <c r="W112" s="34" t="str">
        <f>IFERROR(VLOOKUP(V112,'Config Option - UW'!$B$3:$F$34,5,FALSE)," ")</f>
        <v xml:space="preserve"> </v>
      </c>
      <c r="X112" s="35" t="s">
        <v>104</v>
      </c>
      <c r="Y112" s="18"/>
    </row>
    <row r="113" spans="1:25">
      <c r="A113" s="285"/>
      <c r="B113" s="281"/>
      <c r="C113" s="291"/>
      <c r="D113" s="284"/>
      <c r="E113" s="284"/>
      <c r="F113" s="285"/>
      <c r="G113" s="285"/>
      <c r="H113" s="285"/>
      <c r="I113" s="286"/>
      <c r="J113" s="286"/>
      <c r="K113" s="314"/>
      <c r="L113" s="286"/>
      <c r="M113" s="286"/>
      <c r="N113" s="286"/>
      <c r="O113" s="286"/>
      <c r="P113" s="286"/>
      <c r="Q113" s="286"/>
      <c r="R113" s="287"/>
      <c r="S113" s="288"/>
      <c r="T113" s="289"/>
      <c r="U113" s="289"/>
      <c r="V113" s="33"/>
      <c r="W113" s="34" t="str">
        <f>IFERROR(VLOOKUP(V113,'Config Option - UW'!$B$3:$F$34,5,FALSE)," ")</f>
        <v xml:space="preserve"> </v>
      </c>
      <c r="X113" s="35" t="s">
        <v>104</v>
      </c>
      <c r="Y113" s="18"/>
    </row>
    <row r="114" spans="1:25">
      <c r="A114" s="281"/>
      <c r="B114" s="281">
        <v>25</v>
      </c>
      <c r="C114" s="282"/>
      <c r="D114" s="283"/>
      <c r="E114" s="283"/>
      <c r="F114" s="283"/>
      <c r="G114" s="283"/>
      <c r="H114" s="283"/>
      <c r="I114" s="283"/>
      <c r="J114" s="315"/>
      <c r="K114" s="312"/>
      <c r="L114" s="315"/>
      <c r="M114" s="306"/>
      <c r="N114" s="306"/>
      <c r="O114" s="306"/>
      <c r="P114" s="306"/>
      <c r="Q114" s="283"/>
      <c r="R114" s="294" t="s">
        <v>9</v>
      </c>
      <c r="S114" s="295">
        <f>VLOOKUP(R114,'Config Option - UW'!$A$3:$F$34,3,FALSE)+SUM(W114:W117)</f>
        <v>0</v>
      </c>
      <c r="T114" s="290">
        <f>VLOOKUP(R114,'Config Option - UW'!$A$3:$F$34,4,FALSE)</f>
        <v>0</v>
      </c>
      <c r="U114" s="290">
        <f>IFERROR(VLOOKUP(R114,'Config Option - UW'!$A$3:$F$34,5,FALSE),"  ")</f>
        <v>0</v>
      </c>
      <c r="V114" s="38"/>
      <c r="W114" s="39" t="str">
        <f>IFERROR(VLOOKUP(V114,'Config Option - UW'!$B$3:$F$34,5,FALSE)," ")</f>
        <v xml:space="preserve"> </v>
      </c>
      <c r="X114" s="40" t="s">
        <v>104</v>
      </c>
      <c r="Y114" s="18"/>
    </row>
    <row r="115" spans="1:25">
      <c r="A115" s="281"/>
      <c r="B115" s="281"/>
      <c r="C115" s="282"/>
      <c r="D115" s="283"/>
      <c r="E115" s="283"/>
      <c r="F115" s="281"/>
      <c r="G115" s="281"/>
      <c r="H115" s="281"/>
      <c r="I115" s="281"/>
      <c r="J115" s="310"/>
      <c r="K115" s="313"/>
      <c r="L115" s="310"/>
      <c r="M115" s="307"/>
      <c r="N115" s="307"/>
      <c r="O115" s="307"/>
      <c r="P115" s="307"/>
      <c r="Q115" s="283"/>
      <c r="R115" s="294"/>
      <c r="S115" s="295"/>
      <c r="T115" s="290"/>
      <c r="U115" s="290"/>
      <c r="V115" s="38"/>
      <c r="W115" s="39" t="str">
        <f>IFERROR(VLOOKUP(V115,'Config Option - UW'!$B$3:$F$34,5,FALSE)," ")</f>
        <v xml:space="preserve"> </v>
      </c>
      <c r="X115" s="40" t="s">
        <v>104</v>
      </c>
      <c r="Y115" s="18"/>
    </row>
    <row r="116" spans="1:25">
      <c r="A116" s="281"/>
      <c r="B116" s="281"/>
      <c r="C116" s="282"/>
      <c r="D116" s="283"/>
      <c r="E116" s="283"/>
      <c r="F116" s="281"/>
      <c r="G116" s="281"/>
      <c r="H116" s="281"/>
      <c r="I116" s="292"/>
      <c r="J116" s="310"/>
      <c r="K116" s="313"/>
      <c r="L116" s="310"/>
      <c r="M116" s="307"/>
      <c r="N116" s="307"/>
      <c r="O116" s="307"/>
      <c r="P116" s="307"/>
      <c r="Q116" s="293"/>
      <c r="R116" s="294"/>
      <c r="S116" s="295"/>
      <c r="T116" s="290"/>
      <c r="U116" s="290"/>
      <c r="V116" s="38"/>
      <c r="W116" s="39" t="str">
        <f>IFERROR(VLOOKUP(V116,'Config Option - UW'!$B$3:$F$34,5,FALSE)," ")</f>
        <v xml:space="preserve"> </v>
      </c>
      <c r="X116" s="40" t="s">
        <v>104</v>
      </c>
      <c r="Y116" s="18"/>
    </row>
    <row r="117" spans="1:25">
      <c r="A117" s="281"/>
      <c r="B117" s="281"/>
      <c r="C117" s="282"/>
      <c r="D117" s="283"/>
      <c r="E117" s="283"/>
      <c r="F117" s="281"/>
      <c r="G117" s="281"/>
      <c r="H117" s="281"/>
      <c r="I117" s="292"/>
      <c r="J117" s="311"/>
      <c r="K117" s="314"/>
      <c r="L117" s="311"/>
      <c r="M117" s="308"/>
      <c r="N117" s="308"/>
      <c r="O117" s="308"/>
      <c r="P117" s="308"/>
      <c r="Q117" s="293"/>
      <c r="R117" s="294"/>
      <c r="S117" s="295"/>
      <c r="T117" s="290"/>
      <c r="U117" s="290"/>
      <c r="V117" s="38"/>
      <c r="W117" s="39" t="str">
        <f>IFERROR(VLOOKUP(V117,'Config Option - UW'!$B$3:$F$34,5,FALSE)," ")</f>
        <v xml:space="preserve"> </v>
      </c>
      <c r="X117" s="40" t="s">
        <v>104</v>
      </c>
      <c r="Y117" s="18"/>
    </row>
    <row r="118" spans="1:25">
      <c r="A118" s="285"/>
      <c r="B118" s="281">
        <v>26</v>
      </c>
      <c r="C118" s="291"/>
      <c r="D118" s="284"/>
      <c r="E118" s="284"/>
      <c r="F118" s="284"/>
      <c r="G118" s="284"/>
      <c r="H118" s="284"/>
      <c r="I118" s="284"/>
      <c r="J118" s="284"/>
      <c r="K118" s="312"/>
      <c r="L118" s="284"/>
      <c r="M118" s="284"/>
      <c r="N118" s="284"/>
      <c r="O118" s="284"/>
      <c r="P118" s="284"/>
      <c r="Q118" s="284"/>
      <c r="R118" s="287" t="s">
        <v>9</v>
      </c>
      <c r="S118" s="288">
        <f>VLOOKUP(R118,'Config Option - UW'!$A$3:$F$34,3,FALSE)+SUM(W118:W121)</f>
        <v>0</v>
      </c>
      <c r="T118" s="289">
        <f>VLOOKUP(R118,'Config Option - UW'!$A$3:$F$34,4,FALSE)</f>
        <v>0</v>
      </c>
      <c r="U118" s="289">
        <f>IFERROR(VLOOKUP(R118,'Config Option - UW'!$A$3:$F$34,5,FALSE),"  ")</f>
        <v>0</v>
      </c>
      <c r="V118" s="33"/>
      <c r="W118" s="34" t="str">
        <f>IFERROR(VLOOKUP(V118,'Config Option - UW'!$B$3:$F$34,5,FALSE)," ")</f>
        <v xml:space="preserve"> </v>
      </c>
      <c r="X118" s="35" t="s">
        <v>104</v>
      </c>
      <c r="Y118" s="18"/>
    </row>
    <row r="119" spans="1:25">
      <c r="A119" s="285"/>
      <c r="B119" s="281"/>
      <c r="C119" s="291"/>
      <c r="D119" s="284"/>
      <c r="E119" s="284"/>
      <c r="F119" s="285"/>
      <c r="G119" s="285"/>
      <c r="H119" s="285"/>
      <c r="I119" s="285"/>
      <c r="J119" s="285"/>
      <c r="K119" s="313"/>
      <c r="L119" s="285"/>
      <c r="M119" s="285"/>
      <c r="N119" s="285"/>
      <c r="O119" s="285"/>
      <c r="P119" s="285"/>
      <c r="Q119" s="285"/>
      <c r="R119" s="287"/>
      <c r="S119" s="288"/>
      <c r="T119" s="289"/>
      <c r="U119" s="289"/>
      <c r="V119" s="33"/>
      <c r="W119" s="34" t="str">
        <f>IFERROR(VLOOKUP(V119,'Config Option - UW'!$B$3:$F$34,5,FALSE)," ")</f>
        <v xml:space="preserve"> </v>
      </c>
      <c r="X119" s="35" t="s">
        <v>104</v>
      </c>
      <c r="Y119" s="18"/>
    </row>
    <row r="120" spans="1:25">
      <c r="A120" s="285"/>
      <c r="B120" s="281"/>
      <c r="C120" s="291"/>
      <c r="D120" s="284"/>
      <c r="E120" s="284"/>
      <c r="F120" s="285"/>
      <c r="G120" s="285"/>
      <c r="H120" s="285"/>
      <c r="I120" s="285"/>
      <c r="J120" s="285"/>
      <c r="K120" s="313"/>
      <c r="L120" s="285"/>
      <c r="M120" s="285"/>
      <c r="N120" s="285"/>
      <c r="O120" s="285"/>
      <c r="P120" s="285"/>
      <c r="Q120" s="285"/>
      <c r="R120" s="287"/>
      <c r="S120" s="288"/>
      <c r="T120" s="289"/>
      <c r="U120" s="289"/>
      <c r="V120" s="33"/>
      <c r="W120" s="34" t="str">
        <f>IFERROR(VLOOKUP(V120,'Config Option - UW'!$B$3:$F$34,5,FALSE)," ")</f>
        <v xml:space="preserve"> </v>
      </c>
      <c r="X120" s="35" t="s">
        <v>104</v>
      </c>
      <c r="Y120" s="18"/>
    </row>
    <row r="121" spans="1:25">
      <c r="A121" s="285"/>
      <c r="B121" s="281"/>
      <c r="C121" s="291"/>
      <c r="D121" s="284"/>
      <c r="E121" s="284"/>
      <c r="F121" s="285"/>
      <c r="G121" s="285"/>
      <c r="H121" s="285"/>
      <c r="I121" s="285"/>
      <c r="J121" s="285"/>
      <c r="K121" s="314"/>
      <c r="L121" s="285"/>
      <c r="M121" s="285"/>
      <c r="N121" s="285"/>
      <c r="O121" s="285"/>
      <c r="P121" s="285"/>
      <c r="Q121" s="285"/>
      <c r="R121" s="287"/>
      <c r="S121" s="288"/>
      <c r="T121" s="289"/>
      <c r="U121" s="289"/>
      <c r="V121" s="33"/>
      <c r="W121" s="34" t="str">
        <f>IFERROR(VLOOKUP(V121,'Config Option - UW'!$B$3:$F$34,5,FALSE)," ")</f>
        <v xml:space="preserve"> </v>
      </c>
      <c r="X121" s="35" t="s">
        <v>104</v>
      </c>
      <c r="Y121" s="18"/>
    </row>
    <row r="122" spans="1:25">
      <c r="A122" s="281"/>
      <c r="B122" s="281">
        <v>27</v>
      </c>
      <c r="C122" s="282"/>
      <c r="D122" s="283"/>
      <c r="E122" s="283"/>
      <c r="F122" s="283"/>
      <c r="G122" s="283"/>
      <c r="H122" s="283"/>
      <c r="I122" s="283"/>
      <c r="J122" s="315"/>
      <c r="K122" s="312"/>
      <c r="L122" s="315"/>
      <c r="M122" s="306"/>
      <c r="N122" s="306"/>
      <c r="O122" s="306"/>
      <c r="P122" s="306"/>
      <c r="Q122" s="283"/>
      <c r="R122" s="294" t="s">
        <v>9</v>
      </c>
      <c r="S122" s="295">
        <f>VLOOKUP(R122,'Config Option - UW'!$A$3:$F$34,3,FALSE)+SUM(W122:W125)</f>
        <v>0</v>
      </c>
      <c r="T122" s="290">
        <f>VLOOKUP(R122,'Config Option - UW'!$A$3:$F$34,4,FALSE)</f>
        <v>0</v>
      </c>
      <c r="U122" s="290">
        <f>IFERROR(VLOOKUP(R122,'Config Option - UW'!$A$3:$F$34,5,FALSE),"  ")</f>
        <v>0</v>
      </c>
      <c r="V122" s="38"/>
      <c r="W122" s="39" t="str">
        <f>IFERROR(VLOOKUP(V122,'Config Option - UW'!$B$3:$F$34,5,FALSE)," ")</f>
        <v xml:space="preserve"> </v>
      </c>
      <c r="X122" s="40" t="s">
        <v>104</v>
      </c>
      <c r="Y122" s="18"/>
    </row>
    <row r="123" spans="1:25">
      <c r="A123" s="281"/>
      <c r="B123" s="281"/>
      <c r="C123" s="282"/>
      <c r="D123" s="283"/>
      <c r="E123" s="283"/>
      <c r="F123" s="281"/>
      <c r="G123" s="281"/>
      <c r="H123" s="281"/>
      <c r="I123" s="281"/>
      <c r="J123" s="310"/>
      <c r="K123" s="313"/>
      <c r="L123" s="310"/>
      <c r="M123" s="307"/>
      <c r="N123" s="307"/>
      <c r="O123" s="307"/>
      <c r="P123" s="307"/>
      <c r="Q123" s="283"/>
      <c r="R123" s="294"/>
      <c r="S123" s="295"/>
      <c r="T123" s="290"/>
      <c r="U123" s="290"/>
      <c r="V123" s="38"/>
      <c r="W123" s="39" t="str">
        <f>IFERROR(VLOOKUP(V123,'Config Option - UW'!$B$3:$F$34,5,FALSE)," ")</f>
        <v xml:space="preserve"> </v>
      </c>
      <c r="X123" s="40" t="s">
        <v>104</v>
      </c>
      <c r="Y123" s="18"/>
    </row>
    <row r="124" spans="1:25">
      <c r="A124" s="281"/>
      <c r="B124" s="281"/>
      <c r="C124" s="282"/>
      <c r="D124" s="283"/>
      <c r="E124" s="283"/>
      <c r="F124" s="281"/>
      <c r="G124" s="281"/>
      <c r="H124" s="281"/>
      <c r="I124" s="292"/>
      <c r="J124" s="310"/>
      <c r="K124" s="313"/>
      <c r="L124" s="310"/>
      <c r="M124" s="307"/>
      <c r="N124" s="307"/>
      <c r="O124" s="307"/>
      <c r="P124" s="307"/>
      <c r="Q124" s="293"/>
      <c r="R124" s="294"/>
      <c r="S124" s="295"/>
      <c r="T124" s="290"/>
      <c r="U124" s="290"/>
      <c r="V124" s="38"/>
      <c r="W124" s="39" t="str">
        <f>IFERROR(VLOOKUP(V124,'Config Option - UW'!$B$3:$F$34,5,FALSE)," ")</f>
        <v xml:space="preserve"> </v>
      </c>
      <c r="X124" s="40" t="s">
        <v>104</v>
      </c>
      <c r="Y124" s="18"/>
    </row>
    <row r="125" spans="1:25">
      <c r="A125" s="281"/>
      <c r="B125" s="281"/>
      <c r="C125" s="282"/>
      <c r="D125" s="283"/>
      <c r="E125" s="283"/>
      <c r="F125" s="281"/>
      <c r="G125" s="281"/>
      <c r="H125" s="281"/>
      <c r="I125" s="292"/>
      <c r="J125" s="311"/>
      <c r="K125" s="314"/>
      <c r="L125" s="311"/>
      <c r="M125" s="308"/>
      <c r="N125" s="308"/>
      <c r="O125" s="308"/>
      <c r="P125" s="308"/>
      <c r="Q125" s="293"/>
      <c r="R125" s="294"/>
      <c r="S125" s="295"/>
      <c r="T125" s="290"/>
      <c r="U125" s="290"/>
      <c r="V125" s="38"/>
      <c r="W125" s="39" t="str">
        <f>IFERROR(VLOOKUP(V125,'Config Option - UW'!$B$3:$F$34,5,FALSE)," ")</f>
        <v xml:space="preserve"> </v>
      </c>
      <c r="X125" s="40" t="s">
        <v>104</v>
      </c>
      <c r="Y125" s="18"/>
    </row>
    <row r="126" spans="1:25">
      <c r="A126" s="285"/>
      <c r="B126" s="281">
        <v>28</v>
      </c>
      <c r="C126" s="291"/>
      <c r="D126" s="284"/>
      <c r="E126" s="284"/>
      <c r="F126" s="284"/>
      <c r="G126" s="284"/>
      <c r="H126" s="284"/>
      <c r="I126" s="284"/>
      <c r="J126" s="284"/>
      <c r="K126" s="312"/>
      <c r="L126" s="284"/>
      <c r="M126" s="286"/>
      <c r="N126" s="286"/>
      <c r="O126" s="286"/>
      <c r="P126" s="286"/>
      <c r="Q126" s="286"/>
      <c r="R126" s="287" t="s">
        <v>9</v>
      </c>
      <c r="S126" s="288">
        <f>VLOOKUP(R126,'Config Option - UW'!$A$3:$F$34,3,FALSE)+SUM(W126:W129)</f>
        <v>0</v>
      </c>
      <c r="T126" s="289">
        <f>VLOOKUP(R126,'Config Option - UW'!$A$3:$F$34,4,FALSE)</f>
        <v>0</v>
      </c>
      <c r="U126" s="289">
        <f>IFERROR(VLOOKUP(R126,'Config Option - UW'!$A$3:$F$34,5,FALSE),"  ")</f>
        <v>0</v>
      </c>
      <c r="V126" s="33"/>
      <c r="W126" s="34" t="str">
        <f>IFERROR(VLOOKUP(V126,'Config Option - UW'!$B$3:$F$34,5,FALSE)," ")</f>
        <v xml:space="preserve"> </v>
      </c>
      <c r="X126" s="35" t="s">
        <v>104</v>
      </c>
      <c r="Y126" s="18"/>
    </row>
    <row r="127" spans="1:25">
      <c r="A127" s="285"/>
      <c r="B127" s="281"/>
      <c r="C127" s="291"/>
      <c r="D127" s="284"/>
      <c r="E127" s="284"/>
      <c r="F127" s="285"/>
      <c r="G127" s="285"/>
      <c r="H127" s="285"/>
      <c r="I127" s="285"/>
      <c r="J127" s="285"/>
      <c r="K127" s="313"/>
      <c r="L127" s="285"/>
      <c r="M127" s="286"/>
      <c r="N127" s="286"/>
      <c r="O127" s="286"/>
      <c r="P127" s="286"/>
      <c r="Q127" s="286"/>
      <c r="R127" s="287"/>
      <c r="S127" s="288"/>
      <c r="T127" s="289"/>
      <c r="U127" s="289"/>
      <c r="V127" s="33"/>
      <c r="W127" s="34" t="str">
        <f>IFERROR(VLOOKUP(V127,'Config Option - UW'!$B$3:$F$34,5,FALSE)," ")</f>
        <v xml:space="preserve"> </v>
      </c>
      <c r="X127" s="35" t="s">
        <v>104</v>
      </c>
      <c r="Y127" s="18"/>
    </row>
    <row r="128" spans="1:25">
      <c r="A128" s="285"/>
      <c r="B128" s="281"/>
      <c r="C128" s="291"/>
      <c r="D128" s="284"/>
      <c r="E128" s="284"/>
      <c r="F128" s="285"/>
      <c r="G128" s="285"/>
      <c r="H128" s="285"/>
      <c r="I128" s="285"/>
      <c r="J128" s="285"/>
      <c r="K128" s="313"/>
      <c r="L128" s="285"/>
      <c r="M128" s="286"/>
      <c r="N128" s="286"/>
      <c r="O128" s="286"/>
      <c r="P128" s="286"/>
      <c r="Q128" s="286"/>
      <c r="R128" s="287"/>
      <c r="S128" s="288"/>
      <c r="T128" s="289"/>
      <c r="U128" s="289"/>
      <c r="V128" s="33"/>
      <c r="W128" s="34" t="str">
        <f>IFERROR(VLOOKUP(V128,'Config Option - UW'!$B$3:$F$34,5,FALSE)," ")</f>
        <v xml:space="preserve"> </v>
      </c>
      <c r="X128" s="35" t="s">
        <v>104</v>
      </c>
      <c r="Y128" s="18"/>
    </row>
    <row r="129" spans="1:25">
      <c r="A129" s="285"/>
      <c r="B129" s="281"/>
      <c r="C129" s="291"/>
      <c r="D129" s="284"/>
      <c r="E129" s="284"/>
      <c r="F129" s="285"/>
      <c r="G129" s="285"/>
      <c r="H129" s="285"/>
      <c r="I129" s="285"/>
      <c r="J129" s="285"/>
      <c r="K129" s="314"/>
      <c r="L129" s="285"/>
      <c r="M129" s="286"/>
      <c r="N129" s="286"/>
      <c r="O129" s="286"/>
      <c r="P129" s="286"/>
      <c r="Q129" s="286"/>
      <c r="R129" s="287"/>
      <c r="S129" s="288"/>
      <c r="T129" s="289"/>
      <c r="U129" s="289"/>
      <c r="V129" s="33"/>
      <c r="W129" s="34" t="str">
        <f>IFERROR(VLOOKUP(V129,'Config Option - UW'!$B$3:$F$34,5,FALSE)," ")</f>
        <v xml:space="preserve"> </v>
      </c>
      <c r="X129" s="35" t="s">
        <v>104</v>
      </c>
      <c r="Y129" s="18"/>
    </row>
    <row r="130" spans="1:25">
      <c r="A130" s="281"/>
      <c r="B130" s="281">
        <v>29</v>
      </c>
      <c r="C130" s="282"/>
      <c r="D130" s="283"/>
      <c r="E130" s="283"/>
      <c r="F130" s="283"/>
      <c r="G130" s="283"/>
      <c r="H130" s="283"/>
      <c r="I130" s="283"/>
      <c r="J130" s="315"/>
      <c r="K130" s="312"/>
      <c r="L130" s="315"/>
      <c r="M130" s="306"/>
      <c r="N130" s="306"/>
      <c r="O130" s="306"/>
      <c r="P130" s="306"/>
      <c r="Q130" s="283"/>
      <c r="R130" s="294" t="s">
        <v>9</v>
      </c>
      <c r="S130" s="295">
        <f>VLOOKUP(R130,'Config Option - UW'!$A$3:$F$34,3,FALSE)+SUM(W130:W133)</f>
        <v>0</v>
      </c>
      <c r="T130" s="290">
        <f>VLOOKUP(R130,'Config Option - UW'!$A$3:$F$34,4,FALSE)</f>
        <v>0</v>
      </c>
      <c r="U130" s="290">
        <f>IFERROR(VLOOKUP(R130,'Config Option - UW'!$A$3:$F$34,5,FALSE),"  ")</f>
        <v>0</v>
      </c>
      <c r="V130" s="38"/>
      <c r="W130" s="39" t="str">
        <f>IFERROR(VLOOKUP(V130,'Config Option - UW'!$B$3:$F$34,5,FALSE)," ")</f>
        <v xml:space="preserve"> </v>
      </c>
      <c r="X130" s="40" t="s">
        <v>104</v>
      </c>
      <c r="Y130" s="18"/>
    </row>
    <row r="131" spans="1:25">
      <c r="A131" s="281"/>
      <c r="B131" s="281"/>
      <c r="C131" s="282"/>
      <c r="D131" s="283"/>
      <c r="E131" s="283"/>
      <c r="F131" s="281"/>
      <c r="G131" s="281"/>
      <c r="H131" s="281"/>
      <c r="I131" s="281"/>
      <c r="J131" s="310"/>
      <c r="K131" s="313"/>
      <c r="L131" s="310"/>
      <c r="M131" s="307"/>
      <c r="N131" s="307"/>
      <c r="O131" s="307"/>
      <c r="P131" s="307"/>
      <c r="Q131" s="283"/>
      <c r="R131" s="294"/>
      <c r="S131" s="295"/>
      <c r="T131" s="290"/>
      <c r="U131" s="290"/>
      <c r="V131" s="38"/>
      <c r="W131" s="39" t="str">
        <f>IFERROR(VLOOKUP(V131,'Config Option - UW'!$B$3:$F$34,5,FALSE)," ")</f>
        <v xml:space="preserve"> </v>
      </c>
      <c r="X131" s="40" t="s">
        <v>104</v>
      </c>
      <c r="Y131" s="18"/>
    </row>
    <row r="132" spans="1:25">
      <c r="A132" s="281"/>
      <c r="B132" s="281"/>
      <c r="C132" s="282"/>
      <c r="D132" s="283"/>
      <c r="E132" s="283"/>
      <c r="F132" s="281"/>
      <c r="G132" s="281"/>
      <c r="H132" s="281"/>
      <c r="I132" s="292"/>
      <c r="J132" s="310"/>
      <c r="K132" s="313"/>
      <c r="L132" s="310"/>
      <c r="M132" s="307"/>
      <c r="N132" s="307"/>
      <c r="O132" s="307"/>
      <c r="P132" s="307"/>
      <c r="Q132" s="293"/>
      <c r="R132" s="294"/>
      <c r="S132" s="295"/>
      <c r="T132" s="290"/>
      <c r="U132" s="290"/>
      <c r="V132" s="38"/>
      <c r="W132" s="39" t="str">
        <f>IFERROR(VLOOKUP(V132,'Config Option - UW'!$B$3:$F$34,5,FALSE)," ")</f>
        <v xml:space="preserve"> </v>
      </c>
      <c r="X132" s="40" t="s">
        <v>104</v>
      </c>
      <c r="Y132" s="18"/>
    </row>
    <row r="133" spans="1:25">
      <c r="A133" s="281"/>
      <c r="B133" s="281"/>
      <c r="C133" s="282"/>
      <c r="D133" s="283"/>
      <c r="E133" s="283"/>
      <c r="F133" s="281"/>
      <c r="G133" s="281"/>
      <c r="H133" s="281"/>
      <c r="I133" s="292"/>
      <c r="J133" s="311"/>
      <c r="K133" s="314"/>
      <c r="L133" s="311"/>
      <c r="M133" s="308"/>
      <c r="N133" s="308"/>
      <c r="O133" s="308"/>
      <c r="P133" s="308"/>
      <c r="Q133" s="293"/>
      <c r="R133" s="294"/>
      <c r="S133" s="295"/>
      <c r="T133" s="290"/>
      <c r="U133" s="290"/>
      <c r="V133" s="38"/>
      <c r="W133" s="39" t="str">
        <f>IFERROR(VLOOKUP(V133,'Config Option - UW'!$B$3:$F$34,5,FALSE)," ")</f>
        <v xml:space="preserve"> </v>
      </c>
      <c r="X133" s="40" t="s">
        <v>104</v>
      </c>
      <c r="Y133" s="18"/>
    </row>
    <row r="134" spans="1:25">
      <c r="A134" s="285"/>
      <c r="B134" s="281">
        <v>30</v>
      </c>
      <c r="C134" s="291"/>
      <c r="D134" s="284"/>
      <c r="E134" s="284"/>
      <c r="F134" s="284"/>
      <c r="G134" s="284"/>
      <c r="H134" s="284"/>
      <c r="I134" s="284"/>
      <c r="J134" s="284"/>
      <c r="K134" s="312"/>
      <c r="L134" s="284"/>
      <c r="M134" s="284"/>
      <c r="N134" s="284"/>
      <c r="O134" s="284"/>
      <c r="P134" s="284"/>
      <c r="Q134" s="284"/>
      <c r="R134" s="287" t="s">
        <v>9</v>
      </c>
      <c r="S134" s="288">
        <f>VLOOKUP(R134,'Config Option - UW'!$A$3:$F$34,3,FALSE)+SUM(W134:W137)</f>
        <v>0</v>
      </c>
      <c r="T134" s="289">
        <f>VLOOKUP(R134,'Config Option - UW'!$A$3:$F$34,4,FALSE)</f>
        <v>0</v>
      </c>
      <c r="U134" s="289">
        <f>IFERROR(VLOOKUP(R134,'Config Option - UW'!$A$3:$F$34,5,FALSE),"  ")</f>
        <v>0</v>
      </c>
      <c r="V134" s="33"/>
      <c r="W134" s="34" t="str">
        <f>IFERROR(VLOOKUP(V134,'Config Option - UW'!$B$3:$F$34,5,FALSE)," ")</f>
        <v xml:space="preserve"> </v>
      </c>
      <c r="X134" s="35" t="s">
        <v>104</v>
      </c>
      <c r="Y134" s="18"/>
    </row>
    <row r="135" spans="1:25">
      <c r="A135" s="285"/>
      <c r="B135" s="281"/>
      <c r="C135" s="291"/>
      <c r="D135" s="284"/>
      <c r="E135" s="284"/>
      <c r="F135" s="285"/>
      <c r="G135" s="285"/>
      <c r="H135" s="285"/>
      <c r="I135" s="285"/>
      <c r="J135" s="285"/>
      <c r="K135" s="313"/>
      <c r="L135" s="285"/>
      <c r="M135" s="285"/>
      <c r="N135" s="285"/>
      <c r="O135" s="285"/>
      <c r="P135" s="285"/>
      <c r="Q135" s="285"/>
      <c r="R135" s="287"/>
      <c r="S135" s="288"/>
      <c r="T135" s="289"/>
      <c r="U135" s="289"/>
      <c r="V135" s="33"/>
      <c r="W135" s="34" t="str">
        <f>IFERROR(VLOOKUP(V135,'Config Option - UW'!$B$3:$F$34,5,FALSE)," ")</f>
        <v xml:space="preserve"> </v>
      </c>
      <c r="X135" s="35" t="s">
        <v>104</v>
      </c>
      <c r="Y135" s="18"/>
    </row>
    <row r="136" spans="1:25">
      <c r="A136" s="285"/>
      <c r="B136" s="281"/>
      <c r="C136" s="291"/>
      <c r="D136" s="284"/>
      <c r="E136" s="284"/>
      <c r="F136" s="285"/>
      <c r="G136" s="285"/>
      <c r="H136" s="285"/>
      <c r="I136" s="285"/>
      <c r="J136" s="285"/>
      <c r="K136" s="313"/>
      <c r="L136" s="285"/>
      <c r="M136" s="285"/>
      <c r="N136" s="285"/>
      <c r="O136" s="285"/>
      <c r="P136" s="285"/>
      <c r="Q136" s="285"/>
      <c r="R136" s="287"/>
      <c r="S136" s="288"/>
      <c r="T136" s="289"/>
      <c r="U136" s="289"/>
      <c r="V136" s="33"/>
      <c r="W136" s="34" t="str">
        <f>IFERROR(VLOOKUP(V136,'Config Option - UW'!$B$3:$F$34,5,FALSE)," ")</f>
        <v xml:space="preserve"> </v>
      </c>
      <c r="X136" s="35" t="s">
        <v>104</v>
      </c>
      <c r="Y136" s="18"/>
    </row>
    <row r="137" spans="1:25">
      <c r="A137" s="285"/>
      <c r="B137" s="281"/>
      <c r="C137" s="291"/>
      <c r="D137" s="284"/>
      <c r="E137" s="284"/>
      <c r="F137" s="285"/>
      <c r="G137" s="285"/>
      <c r="H137" s="285"/>
      <c r="I137" s="285"/>
      <c r="J137" s="285"/>
      <c r="K137" s="314"/>
      <c r="L137" s="285"/>
      <c r="M137" s="285"/>
      <c r="N137" s="285"/>
      <c r="O137" s="285"/>
      <c r="P137" s="285"/>
      <c r="Q137" s="285"/>
      <c r="R137" s="287"/>
      <c r="S137" s="288"/>
      <c r="T137" s="289"/>
      <c r="U137" s="289"/>
      <c r="V137" s="33"/>
      <c r="W137" s="34" t="str">
        <f>IFERROR(VLOOKUP(V137,'Config Option - UW'!$B$3:$F$34,5,FALSE)," ")</f>
        <v xml:space="preserve"> </v>
      </c>
      <c r="X137" s="35" t="s">
        <v>104</v>
      </c>
      <c r="Y137" s="18"/>
    </row>
    <row r="138" spans="1:25">
      <c r="A138" s="281"/>
      <c r="B138" s="281">
        <v>31</v>
      </c>
      <c r="C138" s="282"/>
      <c r="D138" s="281"/>
      <c r="E138" s="281"/>
      <c r="F138" s="281"/>
      <c r="G138" s="281"/>
      <c r="H138" s="281"/>
      <c r="I138" s="281"/>
      <c r="J138" s="321"/>
      <c r="K138" s="312"/>
      <c r="L138" s="321"/>
      <c r="M138" s="322"/>
      <c r="N138" s="322"/>
      <c r="O138" s="322"/>
      <c r="P138" s="322"/>
    </row>
    <row r="139" spans="1:25">
      <c r="A139" s="281"/>
      <c r="B139" s="281"/>
      <c r="C139" s="282"/>
      <c r="D139" s="281"/>
      <c r="E139" s="281"/>
      <c r="F139" s="281"/>
      <c r="G139" s="281"/>
      <c r="H139" s="281"/>
      <c r="I139" s="281"/>
      <c r="J139" s="319"/>
      <c r="K139" s="313"/>
      <c r="L139" s="319"/>
      <c r="M139" s="313"/>
      <c r="N139" s="313"/>
      <c r="O139" s="313"/>
      <c r="P139" s="313"/>
    </row>
    <row r="140" spans="1:25">
      <c r="A140" s="281"/>
      <c r="B140" s="281"/>
      <c r="C140" s="282"/>
      <c r="D140" s="281"/>
      <c r="E140" s="281"/>
      <c r="F140" s="281"/>
      <c r="G140" s="281"/>
      <c r="H140" s="281"/>
      <c r="I140" s="292"/>
      <c r="J140" s="319"/>
      <c r="K140" s="313"/>
      <c r="L140" s="319"/>
      <c r="M140" s="313"/>
      <c r="N140" s="313"/>
      <c r="O140" s="313"/>
      <c r="P140" s="313"/>
    </row>
    <row r="141" spans="1:25">
      <c r="A141" s="281"/>
      <c r="B141" s="281"/>
      <c r="C141" s="282"/>
      <c r="D141" s="281"/>
      <c r="E141" s="281"/>
      <c r="F141" s="281"/>
      <c r="G141" s="281"/>
      <c r="H141" s="281"/>
      <c r="I141" s="292"/>
      <c r="J141" s="320"/>
      <c r="K141" s="314"/>
      <c r="L141" s="320"/>
      <c r="M141" s="314"/>
      <c r="N141" s="314"/>
      <c r="O141" s="314"/>
      <c r="P141" s="314"/>
    </row>
    <row r="142" spans="1:25">
      <c r="A142" s="286"/>
      <c r="B142" s="281">
        <v>32</v>
      </c>
      <c r="C142" s="286"/>
      <c r="D142" s="286"/>
      <c r="E142" s="286"/>
      <c r="F142" s="286"/>
      <c r="G142" s="286"/>
      <c r="H142" s="286"/>
      <c r="I142" s="286"/>
      <c r="J142" s="286"/>
      <c r="K142" s="312"/>
      <c r="L142" s="286"/>
      <c r="M142" s="286"/>
      <c r="N142" s="286"/>
      <c r="O142" s="286"/>
      <c r="P142" s="286"/>
    </row>
    <row r="143" spans="1:25">
      <c r="A143" s="286"/>
      <c r="B143" s="281"/>
      <c r="C143" s="286"/>
      <c r="D143" s="286"/>
      <c r="E143" s="286"/>
      <c r="F143" s="286"/>
      <c r="G143" s="286"/>
      <c r="H143" s="286"/>
      <c r="I143" s="286"/>
      <c r="J143" s="286"/>
      <c r="K143" s="313"/>
      <c r="L143" s="286"/>
      <c r="M143" s="286"/>
      <c r="N143" s="286"/>
      <c r="O143" s="286"/>
      <c r="P143" s="286"/>
    </row>
    <row r="144" spans="1:25">
      <c r="A144" s="286"/>
      <c r="B144" s="281"/>
      <c r="C144" s="286"/>
      <c r="D144" s="286"/>
      <c r="E144" s="286"/>
      <c r="F144" s="286"/>
      <c r="G144" s="286"/>
      <c r="H144" s="286"/>
      <c r="I144" s="286"/>
      <c r="J144" s="286"/>
      <c r="K144" s="313"/>
      <c r="L144" s="286"/>
      <c r="M144" s="286"/>
      <c r="N144" s="286"/>
      <c r="O144" s="286"/>
      <c r="P144" s="286"/>
    </row>
    <row r="145" spans="1:16">
      <c r="A145" s="286"/>
      <c r="B145" s="281"/>
      <c r="C145" s="286"/>
      <c r="D145" s="286"/>
      <c r="E145" s="286"/>
      <c r="F145" s="286"/>
      <c r="G145" s="286"/>
      <c r="H145" s="286"/>
      <c r="I145" s="286"/>
      <c r="J145" s="286"/>
      <c r="K145" s="314"/>
      <c r="L145" s="286"/>
      <c r="M145" s="286"/>
      <c r="N145" s="286"/>
      <c r="O145" s="286"/>
      <c r="P145" s="286"/>
    </row>
    <row r="146" spans="1:16">
      <c r="A146" s="281"/>
      <c r="B146" s="281">
        <v>33</v>
      </c>
      <c r="C146" s="282"/>
      <c r="D146" s="281"/>
      <c r="E146" s="281"/>
      <c r="F146" s="281"/>
      <c r="G146" s="281"/>
      <c r="H146" s="281"/>
      <c r="I146" s="281"/>
      <c r="J146" s="321"/>
      <c r="K146" s="312"/>
      <c r="L146" s="321"/>
      <c r="M146" s="322"/>
      <c r="N146" s="322"/>
      <c r="O146" s="322"/>
      <c r="P146" s="322"/>
    </row>
    <row r="147" spans="1:16">
      <c r="A147" s="281"/>
      <c r="B147" s="281"/>
      <c r="C147" s="282"/>
      <c r="D147" s="281"/>
      <c r="E147" s="281"/>
      <c r="F147" s="281"/>
      <c r="G147" s="281"/>
      <c r="H147" s="281"/>
      <c r="I147" s="281"/>
      <c r="J147" s="319"/>
      <c r="K147" s="313"/>
      <c r="L147" s="319"/>
      <c r="M147" s="313"/>
      <c r="N147" s="313"/>
      <c r="O147" s="313"/>
      <c r="P147" s="313"/>
    </row>
    <row r="148" spans="1:16">
      <c r="A148" s="281"/>
      <c r="B148" s="281"/>
      <c r="C148" s="282"/>
      <c r="D148" s="281"/>
      <c r="E148" s="281"/>
      <c r="F148" s="281"/>
      <c r="G148" s="281"/>
      <c r="H148" s="281"/>
      <c r="I148" s="292"/>
      <c r="J148" s="319"/>
      <c r="K148" s="313"/>
      <c r="L148" s="319"/>
      <c r="M148" s="313"/>
      <c r="N148" s="313"/>
      <c r="O148" s="313"/>
      <c r="P148" s="313"/>
    </row>
    <row r="149" spans="1:16">
      <c r="A149" s="281"/>
      <c r="B149" s="281"/>
      <c r="C149" s="282"/>
      <c r="D149" s="281"/>
      <c r="E149" s="281"/>
      <c r="F149" s="281"/>
      <c r="G149" s="281"/>
      <c r="H149" s="281"/>
      <c r="I149" s="292"/>
      <c r="J149" s="320"/>
      <c r="K149" s="314"/>
      <c r="L149" s="320"/>
      <c r="M149" s="314"/>
      <c r="N149" s="314"/>
      <c r="O149" s="314"/>
      <c r="P149" s="314"/>
    </row>
    <row r="150" spans="1:16">
      <c r="A150" s="285"/>
      <c r="B150" s="281">
        <v>34</v>
      </c>
      <c r="C150" s="291"/>
      <c r="D150" s="285"/>
      <c r="E150" s="285"/>
      <c r="F150" s="285"/>
      <c r="G150" s="285"/>
      <c r="H150" s="285"/>
      <c r="I150" s="285"/>
      <c r="J150" s="285"/>
      <c r="K150" s="312"/>
      <c r="L150" s="285"/>
      <c r="M150" s="285"/>
      <c r="N150" s="285"/>
      <c r="O150" s="285"/>
      <c r="P150" s="285"/>
    </row>
    <row r="151" spans="1:16">
      <c r="A151" s="285"/>
      <c r="B151" s="281"/>
      <c r="C151" s="291"/>
      <c r="D151" s="285"/>
      <c r="E151" s="285"/>
      <c r="F151" s="285"/>
      <c r="G151" s="285"/>
      <c r="H151" s="285"/>
      <c r="I151" s="285"/>
      <c r="J151" s="285"/>
      <c r="K151" s="313"/>
      <c r="L151" s="285"/>
      <c r="M151" s="285"/>
      <c r="N151" s="285"/>
      <c r="O151" s="285"/>
      <c r="P151" s="285"/>
    </row>
    <row r="152" spans="1:16">
      <c r="A152" s="285"/>
      <c r="B152" s="281"/>
      <c r="C152" s="291"/>
      <c r="D152" s="285"/>
      <c r="E152" s="285"/>
      <c r="F152" s="285"/>
      <c r="G152" s="285"/>
      <c r="H152" s="285"/>
      <c r="I152" s="285"/>
      <c r="J152" s="285"/>
      <c r="K152" s="313"/>
      <c r="L152" s="285"/>
      <c r="M152" s="285"/>
      <c r="N152" s="285"/>
      <c r="O152" s="285"/>
      <c r="P152" s="285"/>
    </row>
    <row r="153" spans="1:16">
      <c r="A153" s="285"/>
      <c r="B153" s="281"/>
      <c r="C153" s="291"/>
      <c r="D153" s="285"/>
      <c r="E153" s="285"/>
      <c r="F153" s="285"/>
      <c r="G153" s="285"/>
      <c r="H153" s="285"/>
      <c r="I153" s="285"/>
      <c r="J153" s="285"/>
      <c r="K153" s="314"/>
      <c r="L153" s="285"/>
      <c r="M153" s="285"/>
      <c r="N153" s="285"/>
      <c r="O153" s="285"/>
      <c r="P153" s="285"/>
    </row>
    <row r="154" spans="1:16">
      <c r="A154" s="281"/>
      <c r="B154" s="281">
        <v>35</v>
      </c>
      <c r="C154" s="282"/>
      <c r="D154" s="281"/>
      <c r="E154" s="281"/>
      <c r="F154" s="281"/>
      <c r="G154" s="281"/>
      <c r="H154" s="281"/>
      <c r="I154" s="281"/>
      <c r="J154" s="321"/>
      <c r="K154" s="312"/>
      <c r="L154" s="321"/>
      <c r="M154" s="322"/>
      <c r="N154" s="322"/>
      <c r="O154" s="322"/>
      <c r="P154" s="322"/>
    </row>
    <row r="155" spans="1:16">
      <c r="A155" s="281"/>
      <c r="B155" s="281"/>
      <c r="C155" s="282"/>
      <c r="D155" s="281"/>
      <c r="E155" s="281"/>
      <c r="F155" s="281"/>
      <c r="G155" s="281"/>
      <c r="H155" s="281"/>
      <c r="I155" s="281"/>
      <c r="J155" s="319"/>
      <c r="K155" s="313"/>
      <c r="L155" s="319"/>
      <c r="M155" s="313"/>
      <c r="N155" s="313"/>
      <c r="O155" s="313"/>
      <c r="P155" s="313"/>
    </row>
    <row r="156" spans="1:16">
      <c r="A156" s="281"/>
      <c r="B156" s="281"/>
      <c r="C156" s="282"/>
      <c r="D156" s="281"/>
      <c r="E156" s="281"/>
      <c r="F156" s="281"/>
      <c r="G156" s="281"/>
      <c r="H156" s="281"/>
      <c r="I156" s="292"/>
      <c r="J156" s="319"/>
      <c r="K156" s="313"/>
      <c r="L156" s="319"/>
      <c r="M156" s="313"/>
      <c r="N156" s="313"/>
      <c r="O156" s="313"/>
      <c r="P156" s="313"/>
    </row>
    <row r="157" spans="1:16">
      <c r="A157" s="281"/>
      <c r="B157" s="281"/>
      <c r="C157" s="282"/>
      <c r="D157" s="281"/>
      <c r="E157" s="281"/>
      <c r="F157" s="281"/>
      <c r="G157" s="281"/>
      <c r="H157" s="281"/>
      <c r="I157" s="292"/>
      <c r="J157" s="320"/>
      <c r="K157" s="314"/>
      <c r="L157" s="320"/>
      <c r="M157" s="314"/>
      <c r="N157" s="314"/>
      <c r="O157" s="314"/>
      <c r="P157" s="314"/>
    </row>
    <row r="158" spans="1:16">
      <c r="A158" s="285"/>
      <c r="B158" s="281">
        <v>36</v>
      </c>
      <c r="C158" s="291"/>
      <c r="D158" s="285"/>
      <c r="E158" s="285"/>
      <c r="F158" s="285"/>
      <c r="G158" s="285"/>
      <c r="H158" s="285"/>
      <c r="I158" s="286"/>
      <c r="J158" s="286"/>
      <c r="K158" s="312"/>
      <c r="L158" s="286"/>
      <c r="M158" s="286"/>
      <c r="N158" s="286"/>
      <c r="O158" s="286"/>
      <c r="P158" s="286"/>
    </row>
    <row r="159" spans="1:16">
      <c r="A159" s="285"/>
      <c r="B159" s="281"/>
      <c r="C159" s="291"/>
      <c r="D159" s="285"/>
      <c r="E159" s="285"/>
      <c r="F159" s="285"/>
      <c r="G159" s="285"/>
      <c r="H159" s="285"/>
      <c r="I159" s="286"/>
      <c r="J159" s="286"/>
      <c r="K159" s="313"/>
      <c r="L159" s="286"/>
      <c r="M159" s="286"/>
      <c r="N159" s="286"/>
      <c r="O159" s="286"/>
      <c r="P159" s="286"/>
    </row>
    <row r="160" spans="1:16">
      <c r="A160" s="285"/>
      <c r="B160" s="281"/>
      <c r="C160" s="291"/>
      <c r="D160" s="285"/>
      <c r="E160" s="285"/>
      <c r="F160" s="285"/>
      <c r="G160" s="285"/>
      <c r="H160" s="285"/>
      <c r="I160" s="286"/>
      <c r="J160" s="286"/>
      <c r="K160" s="313"/>
      <c r="L160" s="286"/>
      <c r="M160" s="286"/>
      <c r="N160" s="286"/>
      <c r="O160" s="286"/>
      <c r="P160" s="286"/>
    </row>
    <row r="161" spans="1:16">
      <c r="A161" s="285"/>
      <c r="B161" s="281"/>
      <c r="C161" s="291"/>
      <c r="D161" s="285"/>
      <c r="E161" s="285"/>
      <c r="F161" s="285"/>
      <c r="G161" s="285"/>
      <c r="H161" s="285"/>
      <c r="I161" s="286"/>
      <c r="J161" s="286"/>
      <c r="K161" s="314"/>
      <c r="L161" s="286"/>
      <c r="M161" s="286"/>
      <c r="N161" s="286"/>
      <c r="O161" s="286"/>
      <c r="P161" s="286"/>
    </row>
    <row r="162" spans="1:16">
      <c r="A162" s="281"/>
      <c r="B162" s="281">
        <v>37</v>
      </c>
      <c r="C162" s="282"/>
      <c r="D162" s="281"/>
      <c r="E162" s="281"/>
      <c r="F162" s="281"/>
      <c r="G162" s="281"/>
      <c r="H162" s="281"/>
      <c r="I162" s="281"/>
      <c r="J162" s="321"/>
      <c r="K162" s="312"/>
      <c r="L162" s="321"/>
      <c r="M162" s="322"/>
      <c r="N162" s="322"/>
      <c r="O162" s="322"/>
      <c r="P162" s="322"/>
    </row>
    <row r="163" spans="1:16">
      <c r="A163" s="281"/>
      <c r="B163" s="281"/>
      <c r="C163" s="282"/>
      <c r="D163" s="281"/>
      <c r="E163" s="281"/>
      <c r="F163" s="281"/>
      <c r="G163" s="281"/>
      <c r="H163" s="281"/>
      <c r="I163" s="281"/>
      <c r="J163" s="319"/>
      <c r="K163" s="313"/>
      <c r="L163" s="319"/>
      <c r="M163" s="313"/>
      <c r="N163" s="313"/>
      <c r="O163" s="313"/>
      <c r="P163" s="313"/>
    </row>
    <row r="164" spans="1:16">
      <c r="A164" s="281"/>
      <c r="B164" s="281"/>
      <c r="C164" s="282"/>
      <c r="D164" s="281"/>
      <c r="E164" s="281"/>
      <c r="F164" s="281"/>
      <c r="G164" s="281"/>
      <c r="H164" s="281"/>
      <c r="I164" s="292"/>
      <c r="J164" s="319"/>
      <c r="K164" s="313"/>
      <c r="L164" s="319"/>
      <c r="M164" s="313"/>
      <c r="N164" s="313"/>
      <c r="O164" s="313"/>
      <c r="P164" s="313"/>
    </row>
    <row r="165" spans="1:16">
      <c r="A165" s="281"/>
      <c r="B165" s="281"/>
      <c r="C165" s="282"/>
      <c r="D165" s="281"/>
      <c r="E165" s="281"/>
      <c r="F165" s="281"/>
      <c r="G165" s="281"/>
      <c r="H165" s="281"/>
      <c r="I165" s="292"/>
      <c r="J165" s="320"/>
      <c r="K165" s="314"/>
      <c r="L165" s="320"/>
      <c r="M165" s="314"/>
      <c r="N165" s="314"/>
      <c r="O165" s="314"/>
      <c r="P165" s="314"/>
    </row>
    <row r="166" spans="1:16">
      <c r="A166" s="285"/>
      <c r="B166" s="281">
        <v>38</v>
      </c>
      <c r="C166" s="291"/>
      <c r="D166" s="285"/>
      <c r="E166" s="285"/>
      <c r="F166" s="285"/>
      <c r="G166" s="285"/>
      <c r="H166" s="285"/>
      <c r="I166" s="285"/>
      <c r="J166" s="285"/>
      <c r="K166" s="312"/>
      <c r="L166" s="285"/>
      <c r="M166" s="285"/>
      <c r="N166" s="285"/>
      <c r="O166" s="285"/>
      <c r="P166" s="285"/>
    </row>
    <row r="167" spans="1:16">
      <c r="A167" s="285"/>
      <c r="B167" s="281"/>
      <c r="C167" s="291"/>
      <c r="D167" s="285"/>
      <c r="E167" s="285"/>
      <c r="F167" s="285"/>
      <c r="G167" s="285"/>
      <c r="H167" s="285"/>
      <c r="I167" s="285"/>
      <c r="J167" s="285"/>
      <c r="K167" s="313"/>
      <c r="L167" s="285"/>
      <c r="M167" s="285"/>
      <c r="N167" s="285"/>
      <c r="O167" s="285"/>
      <c r="P167" s="285"/>
    </row>
    <row r="168" spans="1:16">
      <c r="A168" s="285"/>
      <c r="B168" s="281"/>
      <c r="C168" s="291"/>
      <c r="D168" s="285"/>
      <c r="E168" s="285"/>
      <c r="F168" s="285"/>
      <c r="G168" s="285"/>
      <c r="H168" s="285"/>
      <c r="I168" s="285"/>
      <c r="J168" s="285"/>
      <c r="K168" s="313"/>
      <c r="L168" s="285"/>
      <c r="M168" s="285"/>
      <c r="N168" s="285"/>
      <c r="O168" s="285"/>
      <c r="P168" s="285"/>
    </row>
    <row r="169" spans="1:16">
      <c r="A169" s="285"/>
      <c r="B169" s="281"/>
      <c r="C169" s="291"/>
      <c r="D169" s="285"/>
      <c r="E169" s="285"/>
      <c r="F169" s="285"/>
      <c r="G169" s="285"/>
      <c r="H169" s="285"/>
      <c r="I169" s="285"/>
      <c r="J169" s="285"/>
      <c r="K169" s="314"/>
      <c r="L169" s="285"/>
      <c r="M169" s="285"/>
      <c r="N169" s="285"/>
      <c r="O169" s="285"/>
      <c r="P169" s="285"/>
    </row>
    <row r="170" spans="1:16">
      <c r="A170" s="281"/>
      <c r="B170" s="281">
        <v>39</v>
      </c>
      <c r="C170" s="282"/>
      <c r="D170" s="281"/>
      <c r="E170" s="281"/>
      <c r="F170" s="281"/>
      <c r="G170" s="281"/>
      <c r="H170" s="281"/>
      <c r="I170" s="281"/>
      <c r="J170" s="321"/>
      <c r="K170" s="312"/>
      <c r="L170" s="321"/>
      <c r="M170" s="322"/>
      <c r="N170" s="322"/>
      <c r="O170" s="322"/>
      <c r="P170" s="322"/>
    </row>
    <row r="171" spans="1:16">
      <c r="A171" s="281"/>
      <c r="B171" s="281"/>
      <c r="C171" s="282"/>
      <c r="D171" s="281"/>
      <c r="E171" s="281"/>
      <c r="F171" s="281"/>
      <c r="G171" s="281"/>
      <c r="H171" s="281"/>
      <c r="I171" s="281"/>
      <c r="J171" s="319"/>
      <c r="K171" s="313"/>
      <c r="L171" s="319"/>
      <c r="M171" s="313"/>
      <c r="N171" s="313"/>
      <c r="O171" s="313"/>
      <c r="P171" s="313"/>
    </row>
    <row r="172" spans="1:16">
      <c r="A172" s="281"/>
      <c r="B172" s="281"/>
      <c r="C172" s="282"/>
      <c r="D172" s="281"/>
      <c r="E172" s="281"/>
      <c r="F172" s="281"/>
      <c r="G172" s="281"/>
      <c r="H172" s="281"/>
      <c r="I172" s="292"/>
      <c r="J172" s="319"/>
      <c r="K172" s="313"/>
      <c r="L172" s="319"/>
      <c r="M172" s="313"/>
      <c r="N172" s="313"/>
      <c r="O172" s="313"/>
      <c r="P172" s="313"/>
    </row>
    <row r="173" spans="1:16">
      <c r="A173" s="281"/>
      <c r="B173" s="281"/>
      <c r="C173" s="282"/>
      <c r="D173" s="281"/>
      <c r="E173" s="281"/>
      <c r="F173" s="281"/>
      <c r="G173" s="281"/>
      <c r="H173" s="281"/>
      <c r="I173" s="292"/>
      <c r="J173" s="320"/>
      <c r="K173" s="314"/>
      <c r="L173" s="320"/>
      <c r="M173" s="314"/>
      <c r="N173" s="314"/>
      <c r="O173" s="314"/>
      <c r="P173" s="314"/>
    </row>
    <row r="174" spans="1:16">
      <c r="A174" s="285"/>
      <c r="B174" s="281">
        <v>40</v>
      </c>
      <c r="C174" s="291"/>
      <c r="D174" s="285"/>
      <c r="E174" s="285"/>
      <c r="F174" s="285"/>
      <c r="G174" s="285"/>
      <c r="H174" s="285"/>
      <c r="I174" s="285"/>
      <c r="J174" s="285"/>
      <c r="K174" s="312"/>
      <c r="L174" s="285"/>
      <c r="M174" s="285"/>
      <c r="N174" s="285"/>
      <c r="O174" s="285"/>
      <c r="P174" s="285"/>
    </row>
    <row r="175" spans="1:16">
      <c r="A175" s="285"/>
      <c r="B175" s="281"/>
      <c r="C175" s="291"/>
      <c r="D175" s="285"/>
      <c r="E175" s="285"/>
      <c r="F175" s="285"/>
      <c r="G175" s="285"/>
      <c r="H175" s="285"/>
      <c r="I175" s="285"/>
      <c r="J175" s="285"/>
      <c r="K175" s="313"/>
      <c r="L175" s="285"/>
      <c r="M175" s="285"/>
      <c r="N175" s="285"/>
      <c r="O175" s="285"/>
      <c r="P175" s="285"/>
    </row>
    <row r="176" spans="1:16">
      <c r="A176" s="285"/>
      <c r="B176" s="281"/>
      <c r="C176" s="291"/>
      <c r="D176" s="285"/>
      <c r="E176" s="285"/>
      <c r="F176" s="285"/>
      <c r="G176" s="285"/>
      <c r="H176" s="285"/>
      <c r="I176" s="285"/>
      <c r="J176" s="285"/>
      <c r="K176" s="313"/>
      <c r="L176" s="285"/>
      <c r="M176" s="285"/>
      <c r="N176" s="285"/>
      <c r="O176" s="285"/>
      <c r="P176" s="285"/>
    </row>
    <row r="177" spans="1:16">
      <c r="A177" s="285"/>
      <c r="B177" s="281"/>
      <c r="C177" s="291"/>
      <c r="D177" s="285"/>
      <c r="E177" s="285"/>
      <c r="F177" s="285"/>
      <c r="G177" s="285"/>
      <c r="H177" s="285"/>
      <c r="I177" s="285"/>
      <c r="J177" s="285"/>
      <c r="K177" s="314"/>
      <c r="L177" s="285"/>
      <c r="M177" s="285"/>
      <c r="N177" s="285"/>
      <c r="O177" s="285"/>
      <c r="P177" s="285"/>
    </row>
    <row r="178" spans="1:16">
      <c r="A178" s="281"/>
      <c r="B178" s="281">
        <v>41</v>
      </c>
      <c r="C178" s="282"/>
      <c r="D178" s="281"/>
      <c r="E178" s="281"/>
      <c r="F178" s="281"/>
      <c r="G178" s="281"/>
      <c r="H178" s="281"/>
      <c r="I178" s="281"/>
      <c r="J178" s="321"/>
      <c r="K178" s="312"/>
      <c r="L178" s="321"/>
      <c r="M178" s="322"/>
      <c r="N178" s="322"/>
      <c r="O178" s="322"/>
      <c r="P178" s="322"/>
    </row>
    <row r="179" spans="1:16">
      <c r="A179" s="281"/>
      <c r="B179" s="281"/>
      <c r="C179" s="282"/>
      <c r="D179" s="281"/>
      <c r="E179" s="281"/>
      <c r="F179" s="281"/>
      <c r="G179" s="281"/>
      <c r="H179" s="281"/>
      <c r="I179" s="281"/>
      <c r="J179" s="319"/>
      <c r="K179" s="313"/>
      <c r="L179" s="319"/>
      <c r="M179" s="313"/>
      <c r="N179" s="313"/>
      <c r="O179" s="313"/>
      <c r="P179" s="313"/>
    </row>
    <row r="180" spans="1:16">
      <c r="A180" s="281"/>
      <c r="B180" s="281"/>
      <c r="C180" s="282"/>
      <c r="D180" s="281"/>
      <c r="E180" s="281"/>
      <c r="F180" s="281"/>
      <c r="G180" s="281"/>
      <c r="H180" s="281"/>
      <c r="I180" s="292"/>
      <c r="J180" s="319"/>
      <c r="K180" s="313"/>
      <c r="L180" s="319"/>
      <c r="M180" s="313"/>
      <c r="N180" s="313"/>
      <c r="O180" s="313"/>
      <c r="P180" s="313"/>
    </row>
    <row r="181" spans="1:16">
      <c r="A181" s="281"/>
      <c r="B181" s="281"/>
      <c r="C181" s="282"/>
      <c r="D181" s="281"/>
      <c r="E181" s="281"/>
      <c r="F181" s="281"/>
      <c r="G181" s="281"/>
      <c r="H181" s="281"/>
      <c r="I181" s="292"/>
      <c r="J181" s="320"/>
      <c r="K181" s="314"/>
      <c r="L181" s="320"/>
      <c r="M181" s="314"/>
      <c r="N181" s="314"/>
      <c r="O181" s="314"/>
      <c r="P181" s="314"/>
    </row>
    <row r="182" spans="1:16">
      <c r="A182" s="285"/>
      <c r="B182" s="281">
        <v>42</v>
      </c>
      <c r="C182" s="291"/>
      <c r="D182" s="285"/>
      <c r="E182" s="285"/>
      <c r="F182" s="285"/>
      <c r="G182" s="285"/>
      <c r="H182" s="285"/>
      <c r="I182" s="285"/>
      <c r="J182" s="285"/>
      <c r="K182" s="312"/>
      <c r="L182" s="286"/>
      <c r="M182" s="286"/>
      <c r="N182" s="286"/>
      <c r="O182" s="286"/>
      <c r="P182" s="286"/>
    </row>
    <row r="183" spans="1:16">
      <c r="A183" s="285"/>
      <c r="B183" s="281"/>
      <c r="C183" s="291"/>
      <c r="D183" s="285"/>
      <c r="E183" s="285"/>
      <c r="F183" s="285"/>
      <c r="G183" s="285"/>
      <c r="H183" s="285"/>
      <c r="I183" s="285"/>
      <c r="J183" s="285"/>
      <c r="K183" s="313"/>
      <c r="L183" s="286"/>
      <c r="M183" s="286"/>
      <c r="N183" s="286"/>
      <c r="O183" s="286"/>
      <c r="P183" s="286"/>
    </row>
    <row r="184" spans="1:16">
      <c r="A184" s="285"/>
      <c r="B184" s="281"/>
      <c r="C184" s="291"/>
      <c r="D184" s="285"/>
      <c r="E184" s="285"/>
      <c r="F184" s="285"/>
      <c r="G184" s="285"/>
      <c r="H184" s="285"/>
      <c r="I184" s="285"/>
      <c r="J184" s="285"/>
      <c r="K184" s="313"/>
      <c r="L184" s="286"/>
      <c r="M184" s="286"/>
      <c r="N184" s="286"/>
      <c r="O184" s="286"/>
      <c r="P184" s="286"/>
    </row>
    <row r="185" spans="1:16">
      <c r="A185" s="285"/>
      <c r="B185" s="281"/>
      <c r="C185" s="291"/>
      <c r="D185" s="285"/>
      <c r="E185" s="285"/>
      <c r="F185" s="285"/>
      <c r="G185" s="285"/>
      <c r="H185" s="285"/>
      <c r="I185" s="285"/>
      <c r="J185" s="285"/>
      <c r="K185" s="314"/>
      <c r="L185" s="286"/>
      <c r="M185" s="286"/>
      <c r="N185" s="286"/>
      <c r="O185" s="286"/>
      <c r="P185" s="286"/>
    </row>
    <row r="186" spans="1:16">
      <c r="A186" s="281"/>
      <c r="B186" s="281">
        <v>43</v>
      </c>
      <c r="C186" s="282"/>
      <c r="D186" s="281"/>
      <c r="E186" s="281"/>
      <c r="F186" s="281"/>
      <c r="G186" s="281"/>
      <c r="H186" s="281"/>
      <c r="I186" s="281"/>
      <c r="J186" s="321"/>
      <c r="K186" s="312"/>
      <c r="L186" s="321"/>
      <c r="M186" s="322"/>
      <c r="N186" s="322"/>
      <c r="O186" s="322"/>
      <c r="P186" s="322"/>
    </row>
    <row r="187" spans="1:16">
      <c r="A187" s="281"/>
      <c r="B187" s="281"/>
      <c r="C187" s="282"/>
      <c r="D187" s="281"/>
      <c r="E187" s="281"/>
      <c r="F187" s="281"/>
      <c r="G187" s="281"/>
      <c r="H187" s="281"/>
      <c r="I187" s="281"/>
      <c r="J187" s="319"/>
      <c r="K187" s="313"/>
      <c r="L187" s="319"/>
      <c r="M187" s="313"/>
      <c r="N187" s="313"/>
      <c r="O187" s="313"/>
      <c r="P187" s="313"/>
    </row>
    <row r="188" spans="1:16">
      <c r="A188" s="281"/>
      <c r="B188" s="281"/>
      <c r="C188" s="282"/>
      <c r="D188" s="281"/>
      <c r="E188" s="281"/>
      <c r="F188" s="281"/>
      <c r="G188" s="281"/>
      <c r="H188" s="281"/>
      <c r="I188" s="292"/>
      <c r="J188" s="319"/>
      <c r="K188" s="313"/>
      <c r="L188" s="319"/>
      <c r="M188" s="313"/>
      <c r="N188" s="313"/>
      <c r="O188" s="313"/>
      <c r="P188" s="313"/>
    </row>
    <row r="189" spans="1:16">
      <c r="A189" s="281"/>
      <c r="B189" s="281"/>
      <c r="C189" s="282"/>
      <c r="D189" s="281"/>
      <c r="E189" s="281"/>
      <c r="F189" s="281"/>
      <c r="G189" s="281"/>
      <c r="H189" s="281"/>
      <c r="I189" s="292"/>
      <c r="J189" s="320"/>
      <c r="K189" s="314"/>
      <c r="L189" s="320"/>
      <c r="M189" s="314"/>
      <c r="N189" s="314"/>
      <c r="O189" s="314"/>
      <c r="P189" s="314"/>
    </row>
    <row r="190" spans="1:16">
      <c r="A190" s="285"/>
      <c r="B190" s="281">
        <v>44</v>
      </c>
      <c r="C190" s="291"/>
      <c r="D190" s="285"/>
      <c r="E190" s="285"/>
      <c r="F190" s="285"/>
      <c r="G190" s="285"/>
      <c r="H190" s="285"/>
      <c r="I190" s="285"/>
      <c r="J190" s="285"/>
      <c r="K190" s="312"/>
      <c r="L190" s="285"/>
      <c r="M190" s="285"/>
      <c r="N190" s="285"/>
      <c r="O190" s="285"/>
      <c r="P190" s="285"/>
    </row>
    <row r="191" spans="1:16">
      <c r="A191" s="285"/>
      <c r="B191" s="281"/>
      <c r="C191" s="291"/>
      <c r="D191" s="285"/>
      <c r="E191" s="285"/>
      <c r="F191" s="285"/>
      <c r="G191" s="285"/>
      <c r="H191" s="285"/>
      <c r="I191" s="285"/>
      <c r="J191" s="285"/>
      <c r="K191" s="313"/>
      <c r="L191" s="285"/>
      <c r="M191" s="285"/>
      <c r="N191" s="285"/>
      <c r="O191" s="285"/>
      <c r="P191" s="285"/>
    </row>
    <row r="192" spans="1:16">
      <c r="A192" s="285"/>
      <c r="B192" s="281"/>
      <c r="C192" s="291"/>
      <c r="D192" s="285"/>
      <c r="E192" s="285"/>
      <c r="F192" s="285"/>
      <c r="G192" s="285"/>
      <c r="H192" s="285"/>
      <c r="I192" s="285"/>
      <c r="J192" s="285"/>
      <c r="K192" s="313"/>
      <c r="L192" s="285"/>
      <c r="M192" s="285"/>
      <c r="N192" s="285"/>
      <c r="O192" s="285"/>
      <c r="P192" s="285"/>
    </row>
    <row r="193" spans="1:16">
      <c r="A193" s="285"/>
      <c r="B193" s="281"/>
      <c r="C193" s="291"/>
      <c r="D193" s="285"/>
      <c r="E193" s="285"/>
      <c r="F193" s="285"/>
      <c r="G193" s="285"/>
      <c r="H193" s="285"/>
      <c r="I193" s="285"/>
      <c r="J193" s="285"/>
      <c r="K193" s="314"/>
      <c r="L193" s="285"/>
      <c r="M193" s="285"/>
      <c r="N193" s="285"/>
      <c r="O193" s="285"/>
      <c r="P193" s="285"/>
    </row>
    <row r="194" spans="1:16">
      <c r="A194" s="281"/>
      <c r="B194" s="281">
        <v>45</v>
      </c>
      <c r="C194" s="282"/>
      <c r="D194" s="281"/>
      <c r="E194" s="281"/>
      <c r="F194" s="281"/>
      <c r="G194" s="281"/>
      <c r="H194" s="281"/>
      <c r="I194" s="281"/>
      <c r="J194" s="321"/>
      <c r="K194" s="312"/>
      <c r="L194" s="321"/>
      <c r="M194" s="322"/>
      <c r="N194" s="322"/>
      <c r="O194" s="322"/>
      <c r="P194" s="322"/>
    </row>
    <row r="195" spans="1:16">
      <c r="A195" s="281"/>
      <c r="B195" s="281"/>
      <c r="C195" s="282"/>
      <c r="D195" s="281"/>
      <c r="E195" s="281"/>
      <c r="F195" s="281"/>
      <c r="G195" s="281"/>
      <c r="H195" s="281"/>
      <c r="I195" s="281"/>
      <c r="J195" s="319"/>
      <c r="K195" s="313"/>
      <c r="L195" s="319"/>
      <c r="M195" s="313"/>
      <c r="N195" s="313"/>
      <c r="O195" s="313"/>
      <c r="P195" s="313"/>
    </row>
    <row r="196" spans="1:16">
      <c r="A196" s="281"/>
      <c r="B196" s="281"/>
      <c r="C196" s="282"/>
      <c r="D196" s="281"/>
      <c r="E196" s="281"/>
      <c r="F196" s="281"/>
      <c r="G196" s="281"/>
      <c r="H196" s="281"/>
      <c r="I196" s="292"/>
      <c r="J196" s="319"/>
      <c r="K196" s="313"/>
      <c r="L196" s="319"/>
      <c r="M196" s="313"/>
      <c r="N196" s="313"/>
      <c r="O196" s="313"/>
      <c r="P196" s="313"/>
    </row>
    <row r="197" spans="1:16">
      <c r="A197" s="281"/>
      <c r="B197" s="281"/>
      <c r="C197" s="282"/>
      <c r="D197" s="281"/>
      <c r="E197" s="281"/>
      <c r="F197" s="281"/>
      <c r="G197" s="281"/>
      <c r="H197" s="281"/>
      <c r="I197" s="292"/>
      <c r="J197" s="320"/>
      <c r="K197" s="314"/>
      <c r="L197" s="320"/>
      <c r="M197" s="314"/>
      <c r="N197" s="314"/>
      <c r="O197" s="314"/>
      <c r="P197" s="314"/>
    </row>
    <row r="198" spans="1:16">
      <c r="A198" s="285"/>
      <c r="B198" s="281">
        <v>46</v>
      </c>
      <c r="C198" s="291"/>
      <c r="D198" s="285"/>
      <c r="E198" s="285"/>
      <c r="F198" s="285"/>
      <c r="G198" s="285"/>
      <c r="H198" s="285"/>
      <c r="I198" s="285"/>
      <c r="J198" s="285"/>
      <c r="K198" s="312"/>
      <c r="L198" s="285"/>
      <c r="M198" s="285"/>
      <c r="N198" s="285"/>
      <c r="O198" s="285"/>
      <c r="P198" s="285"/>
    </row>
    <row r="199" spans="1:16">
      <c r="A199" s="285"/>
      <c r="B199" s="281"/>
      <c r="C199" s="291"/>
      <c r="D199" s="285"/>
      <c r="E199" s="285"/>
      <c r="F199" s="285"/>
      <c r="G199" s="285"/>
      <c r="H199" s="285"/>
      <c r="I199" s="285"/>
      <c r="J199" s="285"/>
      <c r="K199" s="313"/>
      <c r="L199" s="285"/>
      <c r="M199" s="285"/>
      <c r="N199" s="285"/>
      <c r="O199" s="285"/>
      <c r="P199" s="285"/>
    </row>
    <row r="200" spans="1:16">
      <c r="A200" s="285"/>
      <c r="B200" s="281"/>
      <c r="C200" s="291"/>
      <c r="D200" s="285"/>
      <c r="E200" s="285"/>
      <c r="F200" s="285"/>
      <c r="G200" s="285"/>
      <c r="H200" s="285"/>
      <c r="I200" s="285"/>
      <c r="J200" s="285"/>
      <c r="K200" s="313"/>
      <c r="L200" s="285"/>
      <c r="M200" s="285"/>
      <c r="N200" s="285"/>
      <c r="O200" s="285"/>
      <c r="P200" s="285"/>
    </row>
    <row r="201" spans="1:16">
      <c r="A201" s="285"/>
      <c r="B201" s="281"/>
      <c r="C201" s="291"/>
      <c r="D201" s="285"/>
      <c r="E201" s="285"/>
      <c r="F201" s="285"/>
      <c r="G201" s="285"/>
      <c r="H201" s="285"/>
      <c r="I201" s="285"/>
      <c r="J201" s="285"/>
      <c r="K201" s="314"/>
      <c r="L201" s="285"/>
      <c r="M201" s="285"/>
      <c r="N201" s="285"/>
      <c r="O201" s="285"/>
      <c r="P201" s="285"/>
    </row>
    <row r="202" spans="1:16">
      <c r="A202" s="281"/>
      <c r="B202" s="281">
        <v>47</v>
      </c>
      <c r="C202" s="282"/>
      <c r="D202" s="281"/>
      <c r="E202" s="281"/>
      <c r="F202" s="281"/>
      <c r="G202" s="281"/>
      <c r="H202" s="281"/>
      <c r="I202" s="281"/>
      <c r="J202" s="321"/>
      <c r="K202" s="312"/>
      <c r="L202" s="321"/>
      <c r="M202" s="322"/>
      <c r="N202" s="322"/>
      <c r="O202" s="322"/>
      <c r="P202" s="322"/>
    </row>
    <row r="203" spans="1:16">
      <c r="A203" s="281"/>
      <c r="B203" s="281"/>
      <c r="C203" s="282"/>
      <c r="D203" s="281"/>
      <c r="E203" s="281"/>
      <c r="F203" s="281"/>
      <c r="G203" s="281"/>
      <c r="H203" s="281"/>
      <c r="I203" s="281"/>
      <c r="J203" s="319"/>
      <c r="K203" s="313"/>
      <c r="L203" s="319"/>
      <c r="M203" s="313"/>
      <c r="N203" s="313"/>
      <c r="O203" s="313"/>
      <c r="P203" s="313"/>
    </row>
    <row r="204" spans="1:16">
      <c r="A204" s="281"/>
      <c r="B204" s="281"/>
      <c r="C204" s="282"/>
      <c r="D204" s="281"/>
      <c r="E204" s="281"/>
      <c r="F204" s="281"/>
      <c r="G204" s="281"/>
      <c r="H204" s="281"/>
      <c r="I204" s="292"/>
      <c r="J204" s="319"/>
      <c r="K204" s="313"/>
      <c r="L204" s="319"/>
      <c r="M204" s="313"/>
      <c r="N204" s="313"/>
      <c r="O204" s="313"/>
      <c r="P204" s="313"/>
    </row>
    <row r="205" spans="1:16">
      <c r="A205" s="281"/>
      <c r="B205" s="281"/>
      <c r="C205" s="282"/>
      <c r="D205" s="281"/>
      <c r="E205" s="281"/>
      <c r="F205" s="281"/>
      <c r="G205" s="281"/>
      <c r="H205" s="281"/>
      <c r="I205" s="292"/>
      <c r="J205" s="320"/>
      <c r="K205" s="314"/>
      <c r="L205" s="320"/>
      <c r="M205" s="314"/>
      <c r="N205" s="314"/>
      <c r="O205" s="314"/>
      <c r="P205" s="314"/>
    </row>
    <row r="206" spans="1:16">
      <c r="A206" s="285"/>
      <c r="B206" s="281">
        <v>48</v>
      </c>
      <c r="C206" s="291"/>
      <c r="D206" s="285"/>
      <c r="E206" s="285"/>
      <c r="F206" s="285"/>
      <c r="G206" s="285"/>
      <c r="H206" s="285"/>
      <c r="I206" s="286"/>
      <c r="J206" s="286"/>
      <c r="K206" s="312"/>
      <c r="L206" s="286"/>
      <c r="M206" s="286"/>
      <c r="N206" s="286"/>
      <c r="O206" s="286"/>
      <c r="P206" s="286"/>
    </row>
    <row r="207" spans="1:16">
      <c r="A207" s="285"/>
      <c r="B207" s="281"/>
      <c r="C207" s="291"/>
      <c r="D207" s="285"/>
      <c r="E207" s="285"/>
      <c r="F207" s="285"/>
      <c r="G207" s="285"/>
      <c r="H207" s="285"/>
      <c r="I207" s="286"/>
      <c r="J207" s="286"/>
      <c r="K207" s="313"/>
      <c r="L207" s="286"/>
      <c r="M207" s="286"/>
      <c r="N207" s="286"/>
      <c r="O207" s="286"/>
      <c r="P207" s="286"/>
    </row>
    <row r="208" spans="1:16">
      <c r="A208" s="285"/>
      <c r="B208" s="281"/>
      <c r="C208" s="291"/>
      <c r="D208" s="285"/>
      <c r="E208" s="285"/>
      <c r="F208" s="285"/>
      <c r="G208" s="285"/>
      <c r="H208" s="285"/>
      <c r="I208" s="286"/>
      <c r="J208" s="286"/>
      <c r="K208" s="313"/>
      <c r="L208" s="286"/>
      <c r="M208" s="286"/>
      <c r="N208" s="286"/>
      <c r="O208" s="286"/>
      <c r="P208" s="286"/>
    </row>
    <row r="209" spans="1:16">
      <c r="A209" s="285"/>
      <c r="B209" s="281"/>
      <c r="C209" s="291"/>
      <c r="D209" s="285"/>
      <c r="E209" s="285"/>
      <c r="F209" s="285"/>
      <c r="G209" s="285"/>
      <c r="H209" s="285"/>
      <c r="I209" s="286"/>
      <c r="J209" s="286"/>
      <c r="K209" s="314"/>
      <c r="L209" s="286"/>
      <c r="M209" s="286"/>
      <c r="N209" s="286"/>
      <c r="O209" s="286"/>
      <c r="P209" s="286"/>
    </row>
    <row r="210" spans="1:16">
      <c r="A210" s="281"/>
      <c r="B210" s="281">
        <v>49</v>
      </c>
      <c r="C210" s="282"/>
      <c r="D210" s="281"/>
      <c r="E210" s="281"/>
      <c r="F210" s="281"/>
      <c r="G210" s="281"/>
      <c r="H210" s="281"/>
      <c r="I210" s="281"/>
      <c r="J210" s="321"/>
      <c r="K210" s="312"/>
      <c r="L210" s="321"/>
      <c r="M210" s="322"/>
      <c r="N210" s="322"/>
      <c r="O210" s="322"/>
      <c r="P210" s="322"/>
    </row>
    <row r="211" spans="1:16">
      <c r="A211" s="281"/>
      <c r="B211" s="281"/>
      <c r="C211" s="282"/>
      <c r="D211" s="281"/>
      <c r="E211" s="281"/>
      <c r="F211" s="281"/>
      <c r="G211" s="281"/>
      <c r="H211" s="281"/>
      <c r="I211" s="281"/>
      <c r="J211" s="319"/>
      <c r="K211" s="313"/>
      <c r="L211" s="319"/>
      <c r="M211" s="313"/>
      <c r="N211" s="313"/>
      <c r="O211" s="313"/>
      <c r="P211" s="313"/>
    </row>
    <row r="212" spans="1:16">
      <c r="A212" s="281"/>
      <c r="B212" s="281"/>
      <c r="C212" s="282"/>
      <c r="D212" s="281"/>
      <c r="E212" s="281"/>
      <c r="F212" s="281"/>
      <c r="G212" s="281"/>
      <c r="H212" s="281"/>
      <c r="I212" s="292"/>
      <c r="J212" s="319"/>
      <c r="K212" s="313"/>
      <c r="L212" s="319"/>
      <c r="M212" s="313"/>
      <c r="N212" s="313"/>
      <c r="O212" s="313"/>
      <c r="P212" s="313"/>
    </row>
    <row r="213" spans="1:16">
      <c r="A213" s="281"/>
      <c r="B213" s="281"/>
      <c r="C213" s="282"/>
      <c r="D213" s="281"/>
      <c r="E213" s="281"/>
      <c r="F213" s="281"/>
      <c r="G213" s="281"/>
      <c r="H213" s="281"/>
      <c r="I213" s="292"/>
      <c r="J213" s="320"/>
      <c r="K213" s="314"/>
      <c r="L213" s="320"/>
      <c r="M213" s="314"/>
      <c r="N213" s="314"/>
      <c r="O213" s="314"/>
      <c r="P213" s="314"/>
    </row>
    <row r="214" spans="1:16">
      <c r="A214" s="285"/>
      <c r="B214" s="281">
        <v>50</v>
      </c>
      <c r="C214" s="291"/>
      <c r="D214" s="285"/>
      <c r="E214" s="285"/>
      <c r="F214" s="285"/>
      <c r="G214" s="285"/>
      <c r="H214" s="285"/>
      <c r="I214" s="285"/>
      <c r="J214" s="285"/>
      <c r="K214" s="312"/>
      <c r="L214" s="285"/>
      <c r="M214" s="285"/>
      <c r="N214" s="285"/>
      <c r="O214" s="285"/>
      <c r="P214" s="285"/>
    </row>
    <row r="215" spans="1:16">
      <c r="A215" s="285"/>
      <c r="B215" s="281"/>
      <c r="C215" s="291"/>
      <c r="D215" s="285"/>
      <c r="E215" s="285"/>
      <c r="F215" s="285"/>
      <c r="G215" s="285"/>
      <c r="H215" s="285"/>
      <c r="I215" s="285"/>
      <c r="J215" s="285"/>
      <c r="K215" s="313"/>
      <c r="L215" s="285"/>
      <c r="M215" s="285"/>
      <c r="N215" s="285"/>
      <c r="O215" s="285"/>
      <c r="P215" s="285"/>
    </row>
    <row r="216" spans="1:16">
      <c r="A216" s="285"/>
      <c r="B216" s="281"/>
      <c r="C216" s="291"/>
      <c r="D216" s="285"/>
      <c r="E216" s="285"/>
      <c r="F216" s="285"/>
      <c r="G216" s="285"/>
      <c r="H216" s="285"/>
      <c r="I216" s="285"/>
      <c r="J216" s="285"/>
      <c r="K216" s="313"/>
      <c r="L216" s="285"/>
      <c r="M216" s="285"/>
      <c r="N216" s="285"/>
      <c r="O216" s="285"/>
      <c r="P216" s="285"/>
    </row>
    <row r="217" spans="1:16">
      <c r="A217" s="285"/>
      <c r="B217" s="281"/>
      <c r="C217" s="291"/>
      <c r="D217" s="285"/>
      <c r="E217" s="285"/>
      <c r="F217" s="285"/>
      <c r="G217" s="285"/>
      <c r="H217" s="285"/>
      <c r="I217" s="285"/>
      <c r="J217" s="285"/>
      <c r="K217" s="314"/>
      <c r="L217" s="285"/>
      <c r="M217" s="285"/>
      <c r="N217" s="285"/>
      <c r="O217" s="285"/>
      <c r="P217" s="285"/>
    </row>
    <row r="218" spans="1:16">
      <c r="A218" s="281"/>
      <c r="B218" s="281">
        <v>51</v>
      </c>
      <c r="C218" s="282"/>
      <c r="D218" s="281"/>
      <c r="E218" s="281"/>
      <c r="F218" s="281"/>
      <c r="G218" s="281"/>
      <c r="H218" s="281"/>
      <c r="I218" s="281"/>
      <c r="J218" s="321"/>
      <c r="K218" s="312"/>
      <c r="L218" s="321"/>
      <c r="M218" s="322"/>
      <c r="N218" s="322"/>
      <c r="O218" s="322"/>
      <c r="P218" s="322"/>
    </row>
    <row r="219" spans="1:16">
      <c r="A219" s="281"/>
      <c r="B219" s="281"/>
      <c r="C219" s="282"/>
      <c r="D219" s="281"/>
      <c r="E219" s="281"/>
      <c r="F219" s="281"/>
      <c r="G219" s="281"/>
      <c r="H219" s="281"/>
      <c r="I219" s="281"/>
      <c r="J219" s="319"/>
      <c r="K219" s="313"/>
      <c r="L219" s="319"/>
      <c r="M219" s="313"/>
      <c r="N219" s="313"/>
      <c r="O219" s="313"/>
      <c r="P219" s="313"/>
    </row>
    <row r="220" spans="1:16">
      <c r="A220" s="281"/>
      <c r="B220" s="281"/>
      <c r="C220" s="282"/>
      <c r="D220" s="281"/>
      <c r="E220" s="281"/>
      <c r="F220" s="281"/>
      <c r="G220" s="281"/>
      <c r="H220" s="281"/>
      <c r="I220" s="292"/>
      <c r="J220" s="319"/>
      <c r="K220" s="313"/>
      <c r="L220" s="319"/>
      <c r="M220" s="313"/>
      <c r="N220" s="313"/>
      <c r="O220" s="313"/>
      <c r="P220" s="313"/>
    </row>
    <row r="221" spans="1:16">
      <c r="A221" s="281"/>
      <c r="B221" s="281"/>
      <c r="C221" s="282"/>
      <c r="D221" s="281"/>
      <c r="E221" s="281"/>
      <c r="F221" s="281"/>
      <c r="G221" s="281"/>
      <c r="H221" s="281"/>
      <c r="I221" s="292"/>
      <c r="J221" s="320"/>
      <c r="K221" s="314"/>
      <c r="L221" s="320"/>
      <c r="M221" s="314"/>
      <c r="N221" s="314"/>
      <c r="O221" s="314"/>
      <c r="P221" s="314"/>
    </row>
    <row r="222" spans="1:16">
      <c r="A222" s="285"/>
      <c r="B222" s="281">
        <v>52</v>
      </c>
      <c r="C222" s="291"/>
      <c r="D222" s="285"/>
      <c r="E222" s="285"/>
      <c r="F222" s="285"/>
      <c r="G222" s="285"/>
      <c r="H222" s="285"/>
      <c r="I222" s="285"/>
      <c r="J222" s="285"/>
      <c r="K222" s="312"/>
      <c r="L222" s="285"/>
      <c r="M222" s="285"/>
      <c r="N222" s="285"/>
      <c r="O222" s="285"/>
      <c r="P222" s="285"/>
    </row>
    <row r="223" spans="1:16">
      <c r="A223" s="285"/>
      <c r="B223" s="281"/>
      <c r="C223" s="291"/>
      <c r="D223" s="285"/>
      <c r="E223" s="285"/>
      <c r="F223" s="285"/>
      <c r="G223" s="285"/>
      <c r="H223" s="285"/>
      <c r="I223" s="285"/>
      <c r="J223" s="285"/>
      <c r="K223" s="313"/>
      <c r="L223" s="285"/>
      <c r="M223" s="285"/>
      <c r="N223" s="285"/>
      <c r="O223" s="285"/>
      <c r="P223" s="285"/>
    </row>
    <row r="224" spans="1:16">
      <c r="A224" s="285"/>
      <c r="B224" s="281"/>
      <c r="C224" s="291"/>
      <c r="D224" s="285"/>
      <c r="E224" s="285"/>
      <c r="F224" s="285"/>
      <c r="G224" s="285"/>
      <c r="H224" s="285"/>
      <c r="I224" s="285"/>
      <c r="J224" s="285"/>
      <c r="K224" s="313"/>
      <c r="L224" s="285"/>
      <c r="M224" s="285"/>
      <c r="N224" s="285"/>
      <c r="O224" s="285"/>
      <c r="P224" s="285"/>
    </row>
    <row r="225" spans="1:16">
      <c r="A225" s="285"/>
      <c r="B225" s="281"/>
      <c r="C225" s="291"/>
      <c r="D225" s="285"/>
      <c r="E225" s="285"/>
      <c r="F225" s="285"/>
      <c r="G225" s="285"/>
      <c r="H225" s="285"/>
      <c r="I225" s="285"/>
      <c r="J225" s="285"/>
      <c r="K225" s="314"/>
      <c r="L225" s="285"/>
      <c r="M225" s="285"/>
      <c r="N225" s="285"/>
      <c r="O225" s="285"/>
      <c r="P225" s="285"/>
    </row>
    <row r="226" spans="1:16">
      <c r="A226" s="281"/>
      <c r="B226" s="281">
        <v>53</v>
      </c>
      <c r="C226" s="282"/>
      <c r="D226" s="281"/>
      <c r="E226" s="281"/>
      <c r="F226" s="281"/>
      <c r="G226" s="281"/>
      <c r="H226" s="281"/>
      <c r="I226" s="281"/>
      <c r="J226" s="321"/>
      <c r="K226" s="312"/>
      <c r="L226" s="321"/>
      <c r="M226" s="322"/>
      <c r="N226" s="322"/>
      <c r="O226" s="322"/>
      <c r="P226" s="322"/>
    </row>
    <row r="227" spans="1:16">
      <c r="A227" s="281"/>
      <c r="B227" s="281"/>
      <c r="C227" s="282"/>
      <c r="D227" s="281"/>
      <c r="E227" s="281"/>
      <c r="F227" s="281"/>
      <c r="G227" s="281"/>
      <c r="H227" s="281"/>
      <c r="I227" s="281"/>
      <c r="J227" s="319"/>
      <c r="K227" s="313"/>
      <c r="L227" s="319"/>
      <c r="M227" s="313"/>
      <c r="N227" s="313"/>
      <c r="O227" s="313"/>
      <c r="P227" s="313"/>
    </row>
    <row r="228" spans="1:16">
      <c r="A228" s="281"/>
      <c r="B228" s="281"/>
      <c r="C228" s="282"/>
      <c r="D228" s="281"/>
      <c r="E228" s="281"/>
      <c r="F228" s="281"/>
      <c r="G228" s="281"/>
      <c r="H228" s="281"/>
      <c r="I228" s="292"/>
      <c r="J228" s="319"/>
      <c r="K228" s="313"/>
      <c r="L228" s="319"/>
      <c r="M228" s="313"/>
      <c r="N228" s="313"/>
      <c r="O228" s="313"/>
      <c r="P228" s="313"/>
    </row>
    <row r="229" spans="1:16">
      <c r="A229" s="281"/>
      <c r="B229" s="281"/>
      <c r="C229" s="282"/>
      <c r="D229" s="281"/>
      <c r="E229" s="281"/>
      <c r="F229" s="281"/>
      <c r="G229" s="281"/>
      <c r="H229" s="281"/>
      <c r="I229" s="292"/>
      <c r="J229" s="320"/>
      <c r="K229" s="314"/>
      <c r="L229" s="320"/>
      <c r="M229" s="314"/>
      <c r="N229" s="314"/>
      <c r="O229" s="314"/>
      <c r="P229" s="314"/>
    </row>
    <row r="230" spans="1:16">
      <c r="A230" s="285"/>
      <c r="B230" s="281">
        <v>54</v>
      </c>
      <c r="C230" s="291"/>
      <c r="D230" s="285"/>
      <c r="E230" s="285"/>
      <c r="F230" s="285"/>
      <c r="G230" s="285"/>
      <c r="H230" s="285"/>
      <c r="I230" s="286"/>
      <c r="J230" s="286"/>
      <c r="K230" s="312"/>
      <c r="L230" s="286"/>
      <c r="M230" s="286"/>
      <c r="N230" s="286"/>
      <c r="O230" s="286"/>
      <c r="P230" s="286"/>
    </row>
    <row r="231" spans="1:16">
      <c r="A231" s="285"/>
      <c r="B231" s="281"/>
      <c r="C231" s="291"/>
      <c r="D231" s="285"/>
      <c r="E231" s="285"/>
      <c r="F231" s="285"/>
      <c r="G231" s="285"/>
      <c r="H231" s="285"/>
      <c r="I231" s="286"/>
      <c r="J231" s="286"/>
      <c r="K231" s="313"/>
      <c r="L231" s="286"/>
      <c r="M231" s="286"/>
      <c r="N231" s="286"/>
      <c r="O231" s="286"/>
      <c r="P231" s="286"/>
    </row>
    <row r="232" spans="1:16">
      <c r="A232" s="285"/>
      <c r="B232" s="281"/>
      <c r="C232" s="291"/>
      <c r="D232" s="285"/>
      <c r="E232" s="285"/>
      <c r="F232" s="285"/>
      <c r="G232" s="285"/>
      <c r="H232" s="285"/>
      <c r="I232" s="286"/>
      <c r="J232" s="286"/>
      <c r="K232" s="313"/>
      <c r="L232" s="286"/>
      <c r="M232" s="286"/>
      <c r="N232" s="286"/>
      <c r="O232" s="286"/>
      <c r="P232" s="286"/>
    </row>
    <row r="233" spans="1:16">
      <c r="A233" s="285"/>
      <c r="B233" s="281"/>
      <c r="C233" s="291"/>
      <c r="D233" s="285"/>
      <c r="E233" s="285"/>
      <c r="F233" s="285"/>
      <c r="G233" s="285"/>
      <c r="H233" s="285"/>
      <c r="I233" s="286"/>
      <c r="J233" s="286"/>
      <c r="K233" s="314"/>
      <c r="L233" s="286"/>
      <c r="M233" s="286"/>
      <c r="N233" s="286"/>
      <c r="O233" s="286"/>
      <c r="P233" s="286"/>
    </row>
    <row r="234" spans="1:16">
      <c r="A234" s="281"/>
      <c r="B234" s="281">
        <v>55</v>
      </c>
      <c r="C234" s="282"/>
      <c r="D234" s="281"/>
      <c r="E234" s="281"/>
      <c r="F234" s="281"/>
      <c r="G234" s="281"/>
      <c r="H234" s="281"/>
      <c r="I234" s="281"/>
      <c r="J234" s="321"/>
      <c r="K234" s="312"/>
      <c r="L234" s="321"/>
      <c r="M234" s="322"/>
      <c r="N234" s="322"/>
      <c r="O234" s="322"/>
      <c r="P234" s="322"/>
    </row>
    <row r="235" spans="1:16">
      <c r="A235" s="281"/>
      <c r="B235" s="281"/>
      <c r="C235" s="282"/>
      <c r="D235" s="281"/>
      <c r="E235" s="281"/>
      <c r="F235" s="281"/>
      <c r="G235" s="281"/>
      <c r="H235" s="281"/>
      <c r="I235" s="281"/>
      <c r="J235" s="319"/>
      <c r="K235" s="313"/>
      <c r="L235" s="319"/>
      <c r="M235" s="313"/>
      <c r="N235" s="313"/>
      <c r="O235" s="313"/>
      <c r="P235" s="313"/>
    </row>
    <row r="236" spans="1:16">
      <c r="A236" s="281"/>
      <c r="B236" s="281"/>
      <c r="C236" s="282"/>
      <c r="D236" s="281"/>
      <c r="E236" s="281"/>
      <c r="F236" s="281"/>
      <c r="G236" s="281"/>
      <c r="H236" s="281"/>
      <c r="I236" s="292"/>
      <c r="J236" s="319"/>
      <c r="K236" s="313"/>
      <c r="L236" s="319"/>
      <c r="M236" s="313"/>
      <c r="N236" s="313"/>
      <c r="O236" s="313"/>
      <c r="P236" s="313"/>
    </row>
    <row r="237" spans="1:16">
      <c r="A237" s="281"/>
      <c r="B237" s="281"/>
      <c r="C237" s="282"/>
      <c r="D237" s="281"/>
      <c r="E237" s="281"/>
      <c r="F237" s="281"/>
      <c r="G237" s="281"/>
      <c r="H237" s="281"/>
      <c r="I237" s="292"/>
      <c r="J237" s="320"/>
      <c r="K237" s="314"/>
      <c r="L237" s="320"/>
      <c r="M237" s="314"/>
      <c r="N237" s="314"/>
      <c r="O237" s="314"/>
      <c r="P237" s="314"/>
    </row>
    <row r="238" spans="1:16">
      <c r="A238" s="285"/>
      <c r="B238" s="281">
        <v>56</v>
      </c>
      <c r="C238" s="291"/>
      <c r="D238" s="285"/>
      <c r="E238" s="285"/>
      <c r="F238" s="285"/>
      <c r="G238" s="285"/>
      <c r="H238" s="285"/>
      <c r="I238" s="285"/>
      <c r="J238" s="285"/>
      <c r="K238" s="312"/>
      <c r="L238" s="285"/>
      <c r="M238" s="285"/>
      <c r="N238" s="285"/>
      <c r="O238" s="285"/>
      <c r="P238" s="285"/>
    </row>
    <row r="239" spans="1:16">
      <c r="A239" s="285"/>
      <c r="B239" s="281"/>
      <c r="C239" s="291"/>
      <c r="D239" s="285"/>
      <c r="E239" s="285"/>
      <c r="F239" s="285"/>
      <c r="G239" s="285"/>
      <c r="H239" s="285"/>
      <c r="I239" s="285"/>
      <c r="J239" s="285"/>
      <c r="K239" s="313"/>
      <c r="L239" s="285"/>
      <c r="M239" s="285"/>
      <c r="N239" s="285"/>
      <c r="O239" s="285"/>
      <c r="P239" s="285"/>
    </row>
    <row r="240" spans="1:16">
      <c r="A240" s="285"/>
      <c r="B240" s="281"/>
      <c r="C240" s="291"/>
      <c r="D240" s="285"/>
      <c r="E240" s="285"/>
      <c r="F240" s="285"/>
      <c r="G240" s="285"/>
      <c r="H240" s="285"/>
      <c r="I240" s="285"/>
      <c r="J240" s="285"/>
      <c r="K240" s="313"/>
      <c r="L240" s="285"/>
      <c r="M240" s="285"/>
      <c r="N240" s="285"/>
      <c r="O240" s="285"/>
      <c r="P240" s="285"/>
    </row>
    <row r="241" spans="1:16">
      <c r="A241" s="285"/>
      <c r="B241" s="281"/>
      <c r="C241" s="291"/>
      <c r="D241" s="285"/>
      <c r="E241" s="285"/>
      <c r="F241" s="285"/>
      <c r="G241" s="285"/>
      <c r="H241" s="285"/>
      <c r="I241" s="285"/>
      <c r="J241" s="285"/>
      <c r="K241" s="314"/>
      <c r="L241" s="285"/>
      <c r="M241" s="285"/>
      <c r="N241" s="285"/>
      <c r="O241" s="285"/>
      <c r="P241" s="285"/>
    </row>
    <row r="242" spans="1:16">
      <c r="A242" s="281"/>
      <c r="B242" s="281">
        <v>57</v>
      </c>
      <c r="C242" s="282"/>
      <c r="D242" s="281"/>
      <c r="E242" s="281"/>
      <c r="F242" s="281"/>
      <c r="G242" s="281"/>
      <c r="H242" s="281"/>
      <c r="I242" s="281"/>
      <c r="J242" s="321"/>
      <c r="K242" s="312"/>
      <c r="L242" s="321"/>
      <c r="M242" s="322"/>
      <c r="N242" s="322"/>
      <c r="O242" s="322"/>
      <c r="P242" s="322"/>
    </row>
    <row r="243" spans="1:16">
      <c r="A243" s="281"/>
      <c r="B243" s="281"/>
      <c r="C243" s="282"/>
      <c r="D243" s="281"/>
      <c r="E243" s="281"/>
      <c r="F243" s="281"/>
      <c r="G243" s="281"/>
      <c r="H243" s="281"/>
      <c r="I243" s="281"/>
      <c r="J243" s="319"/>
      <c r="K243" s="313"/>
      <c r="L243" s="319"/>
      <c r="M243" s="313"/>
      <c r="N243" s="313"/>
      <c r="O243" s="313"/>
      <c r="P243" s="313"/>
    </row>
    <row r="244" spans="1:16">
      <c r="A244" s="281"/>
      <c r="B244" s="281"/>
      <c r="C244" s="282"/>
      <c r="D244" s="281"/>
      <c r="E244" s="281"/>
      <c r="F244" s="281"/>
      <c r="G244" s="281"/>
      <c r="H244" s="281"/>
      <c r="I244" s="292"/>
      <c r="J244" s="319"/>
      <c r="K244" s="313"/>
      <c r="L244" s="319"/>
      <c r="M244" s="313"/>
      <c r="N244" s="313"/>
      <c r="O244" s="313"/>
      <c r="P244" s="313"/>
    </row>
    <row r="245" spans="1:16">
      <c r="A245" s="281"/>
      <c r="B245" s="281"/>
      <c r="C245" s="282"/>
      <c r="D245" s="281"/>
      <c r="E245" s="281"/>
      <c r="F245" s="281"/>
      <c r="G245" s="281"/>
      <c r="H245" s="281"/>
      <c r="I245" s="292"/>
      <c r="J245" s="320"/>
      <c r="K245" s="314"/>
      <c r="L245" s="320"/>
      <c r="M245" s="314"/>
      <c r="N245" s="314"/>
      <c r="O245" s="314"/>
      <c r="P245" s="314"/>
    </row>
    <row r="246" spans="1:16">
      <c r="A246" s="285"/>
      <c r="B246" s="281">
        <v>58</v>
      </c>
      <c r="C246" s="291"/>
      <c r="D246" s="285"/>
      <c r="E246" s="285"/>
      <c r="F246" s="285"/>
      <c r="G246" s="285"/>
      <c r="H246" s="285"/>
      <c r="I246" s="285"/>
      <c r="J246" s="285"/>
      <c r="K246" s="312"/>
      <c r="L246" s="285"/>
      <c r="M246" s="286"/>
      <c r="N246" s="286"/>
      <c r="O246" s="286"/>
      <c r="P246" s="286"/>
    </row>
    <row r="247" spans="1:16">
      <c r="A247" s="285"/>
      <c r="B247" s="281"/>
      <c r="C247" s="291"/>
      <c r="D247" s="285"/>
      <c r="E247" s="285"/>
      <c r="F247" s="285"/>
      <c r="G247" s="285"/>
      <c r="H247" s="285"/>
      <c r="I247" s="285"/>
      <c r="J247" s="285"/>
      <c r="K247" s="313"/>
      <c r="L247" s="285"/>
      <c r="M247" s="286"/>
      <c r="N247" s="286"/>
      <c r="O247" s="286"/>
      <c r="P247" s="286"/>
    </row>
    <row r="248" spans="1:16">
      <c r="A248" s="285"/>
      <c r="B248" s="281"/>
      <c r="C248" s="291"/>
      <c r="D248" s="285"/>
      <c r="E248" s="285"/>
      <c r="F248" s="285"/>
      <c r="G248" s="285"/>
      <c r="H248" s="285"/>
      <c r="I248" s="285"/>
      <c r="J248" s="285"/>
      <c r="K248" s="313"/>
      <c r="L248" s="285"/>
      <c r="M248" s="286"/>
      <c r="N248" s="286"/>
      <c r="O248" s="286"/>
      <c r="P248" s="286"/>
    </row>
    <row r="249" spans="1:16">
      <c r="A249" s="285"/>
      <c r="B249" s="281"/>
      <c r="C249" s="291"/>
      <c r="D249" s="285"/>
      <c r="E249" s="285"/>
      <c r="F249" s="285"/>
      <c r="G249" s="285"/>
      <c r="H249" s="285"/>
      <c r="I249" s="285"/>
      <c r="J249" s="285"/>
      <c r="K249" s="314"/>
      <c r="L249" s="285"/>
      <c r="M249" s="286"/>
      <c r="N249" s="286"/>
      <c r="O249" s="286"/>
      <c r="P249" s="286"/>
    </row>
    <row r="250" spans="1:16">
      <c r="A250" s="281"/>
      <c r="B250" s="281">
        <v>59</v>
      </c>
      <c r="C250" s="282"/>
      <c r="D250" s="281"/>
      <c r="E250" s="281"/>
      <c r="F250" s="281"/>
      <c r="G250" s="281"/>
      <c r="H250" s="281"/>
      <c r="I250" s="281"/>
      <c r="J250" s="321"/>
      <c r="K250" s="312"/>
      <c r="L250" s="321"/>
      <c r="M250" s="322"/>
      <c r="N250" s="322"/>
      <c r="O250" s="322"/>
      <c r="P250" s="322"/>
    </row>
    <row r="251" spans="1:16">
      <c r="A251" s="281"/>
      <c r="B251" s="281"/>
      <c r="C251" s="282"/>
      <c r="D251" s="281"/>
      <c r="E251" s="281"/>
      <c r="F251" s="281"/>
      <c r="G251" s="281"/>
      <c r="H251" s="281"/>
      <c r="I251" s="281"/>
      <c r="J251" s="319"/>
      <c r="K251" s="313"/>
      <c r="L251" s="319"/>
      <c r="M251" s="313"/>
      <c r="N251" s="313"/>
      <c r="O251" s="313"/>
      <c r="P251" s="313"/>
    </row>
    <row r="252" spans="1:16">
      <c r="A252" s="281"/>
      <c r="B252" s="281"/>
      <c r="C252" s="282"/>
      <c r="D252" s="281"/>
      <c r="E252" s="281"/>
      <c r="F252" s="281"/>
      <c r="G252" s="281"/>
      <c r="H252" s="281"/>
      <c r="I252" s="292"/>
      <c r="J252" s="319"/>
      <c r="K252" s="313"/>
      <c r="L252" s="319"/>
      <c r="M252" s="313"/>
      <c r="N252" s="313"/>
      <c r="O252" s="313"/>
      <c r="P252" s="313"/>
    </row>
    <row r="253" spans="1:16">
      <c r="A253" s="281"/>
      <c r="B253" s="281"/>
      <c r="C253" s="282"/>
      <c r="D253" s="281"/>
      <c r="E253" s="281"/>
      <c r="F253" s="281"/>
      <c r="G253" s="281"/>
      <c r="H253" s="281"/>
      <c r="I253" s="292"/>
      <c r="J253" s="320"/>
      <c r="K253" s="314"/>
      <c r="L253" s="320"/>
      <c r="M253" s="314"/>
      <c r="N253" s="314"/>
      <c r="O253" s="314"/>
      <c r="P253" s="314"/>
    </row>
    <row r="254" spans="1:16">
      <c r="A254" s="285"/>
      <c r="B254" s="281">
        <v>60</v>
      </c>
      <c r="C254" s="291"/>
      <c r="D254" s="285"/>
      <c r="E254" s="285"/>
      <c r="F254" s="285"/>
      <c r="G254" s="285"/>
      <c r="H254" s="285"/>
      <c r="I254" s="285"/>
      <c r="J254" s="285"/>
      <c r="K254" s="312"/>
      <c r="L254" s="285"/>
      <c r="M254" s="285"/>
      <c r="N254" s="285"/>
      <c r="O254" s="285"/>
      <c r="P254" s="285"/>
    </row>
    <row r="255" spans="1:16">
      <c r="A255" s="285"/>
      <c r="B255" s="281"/>
      <c r="C255" s="291"/>
      <c r="D255" s="285"/>
      <c r="E255" s="285"/>
      <c r="F255" s="285"/>
      <c r="G255" s="285"/>
      <c r="H255" s="285"/>
      <c r="I255" s="285"/>
      <c r="J255" s="285"/>
      <c r="K255" s="313"/>
      <c r="L255" s="285"/>
      <c r="M255" s="285"/>
      <c r="N255" s="285"/>
      <c r="O255" s="285"/>
      <c r="P255" s="285"/>
    </row>
    <row r="256" spans="1:16">
      <c r="A256" s="285"/>
      <c r="B256" s="281"/>
      <c r="C256" s="291"/>
      <c r="D256" s="285"/>
      <c r="E256" s="285"/>
      <c r="F256" s="285"/>
      <c r="G256" s="285"/>
      <c r="H256" s="285"/>
      <c r="I256" s="285"/>
      <c r="J256" s="285"/>
      <c r="K256" s="313"/>
      <c r="L256" s="285"/>
      <c r="M256" s="285"/>
      <c r="N256" s="285"/>
      <c r="O256" s="285"/>
      <c r="P256" s="285"/>
    </row>
    <row r="257" spans="1:16">
      <c r="A257" s="285"/>
      <c r="B257" s="281"/>
      <c r="C257" s="291"/>
      <c r="D257" s="285"/>
      <c r="E257" s="285"/>
      <c r="F257" s="285"/>
      <c r="G257" s="285"/>
      <c r="H257" s="285"/>
      <c r="I257" s="285"/>
      <c r="J257" s="285"/>
      <c r="K257" s="314"/>
      <c r="L257" s="285"/>
      <c r="M257" s="285"/>
      <c r="N257" s="285"/>
      <c r="O257" s="285"/>
      <c r="P257" s="285"/>
    </row>
    <row r="258" spans="1:16">
      <c r="A258" s="281"/>
      <c r="B258" s="281">
        <v>61</v>
      </c>
      <c r="C258" s="282"/>
      <c r="D258" s="281"/>
      <c r="E258" s="281"/>
      <c r="F258" s="281"/>
      <c r="G258" s="281"/>
      <c r="H258" s="281"/>
      <c r="I258" s="281"/>
      <c r="J258" s="321"/>
      <c r="K258" s="312"/>
      <c r="L258" s="321"/>
      <c r="M258" s="322"/>
      <c r="N258" s="322"/>
      <c r="O258" s="322"/>
      <c r="P258" s="322"/>
    </row>
    <row r="259" spans="1:16">
      <c r="A259" s="281"/>
      <c r="B259" s="281"/>
      <c r="C259" s="282"/>
      <c r="D259" s="281"/>
      <c r="E259" s="281"/>
      <c r="F259" s="281"/>
      <c r="G259" s="281"/>
      <c r="H259" s="281"/>
      <c r="I259" s="281"/>
      <c r="J259" s="319"/>
      <c r="K259" s="313"/>
      <c r="L259" s="319"/>
      <c r="M259" s="313"/>
      <c r="N259" s="313"/>
      <c r="O259" s="313"/>
      <c r="P259" s="313"/>
    </row>
    <row r="260" spans="1:16">
      <c r="A260" s="281"/>
      <c r="B260" s="281"/>
      <c r="C260" s="282"/>
      <c r="D260" s="281"/>
      <c r="E260" s="281"/>
      <c r="F260" s="281"/>
      <c r="G260" s="281"/>
      <c r="H260" s="281"/>
      <c r="I260" s="292"/>
      <c r="J260" s="319"/>
      <c r="K260" s="313"/>
      <c r="L260" s="319"/>
      <c r="M260" s="313"/>
      <c r="N260" s="313"/>
      <c r="O260" s="313"/>
      <c r="P260" s="313"/>
    </row>
    <row r="261" spans="1:16">
      <c r="A261" s="281"/>
      <c r="B261" s="281"/>
      <c r="C261" s="282"/>
      <c r="D261" s="281"/>
      <c r="E261" s="281"/>
      <c r="F261" s="281"/>
      <c r="G261" s="281"/>
      <c r="H261" s="281"/>
      <c r="I261" s="292"/>
      <c r="J261" s="320"/>
      <c r="K261" s="314"/>
      <c r="L261" s="320"/>
      <c r="M261" s="314"/>
      <c r="N261" s="314"/>
      <c r="O261" s="314"/>
      <c r="P261" s="314"/>
    </row>
    <row r="262" spans="1:16">
      <c r="A262" s="286"/>
      <c r="B262" s="281">
        <v>62</v>
      </c>
      <c r="C262" s="286"/>
      <c r="D262" s="286"/>
      <c r="E262" s="286"/>
      <c r="F262" s="286"/>
      <c r="G262" s="286"/>
      <c r="H262" s="286"/>
      <c r="I262" s="286"/>
      <c r="J262" s="286"/>
      <c r="K262" s="312"/>
      <c r="L262" s="286"/>
      <c r="M262" s="286"/>
      <c r="N262" s="286"/>
      <c r="O262" s="286"/>
      <c r="P262" s="286"/>
    </row>
    <row r="263" spans="1:16">
      <c r="A263" s="286"/>
      <c r="B263" s="281"/>
      <c r="C263" s="286"/>
      <c r="D263" s="286"/>
      <c r="E263" s="286"/>
      <c r="F263" s="286"/>
      <c r="G263" s="286"/>
      <c r="H263" s="286"/>
      <c r="I263" s="286"/>
      <c r="J263" s="286"/>
      <c r="K263" s="313"/>
      <c r="L263" s="286"/>
      <c r="M263" s="286"/>
      <c r="N263" s="286"/>
      <c r="O263" s="286"/>
      <c r="P263" s="286"/>
    </row>
    <row r="264" spans="1:16">
      <c r="A264" s="286"/>
      <c r="B264" s="281"/>
      <c r="C264" s="286"/>
      <c r="D264" s="286"/>
      <c r="E264" s="286"/>
      <c r="F264" s="286"/>
      <c r="G264" s="286"/>
      <c r="H264" s="286"/>
      <c r="I264" s="286"/>
      <c r="J264" s="286"/>
      <c r="K264" s="313"/>
      <c r="L264" s="286"/>
      <c r="M264" s="286"/>
      <c r="N264" s="286"/>
      <c r="O264" s="286"/>
      <c r="P264" s="286"/>
    </row>
    <row r="265" spans="1:16">
      <c r="A265" s="286"/>
      <c r="B265" s="281"/>
      <c r="C265" s="286"/>
      <c r="D265" s="286"/>
      <c r="E265" s="286"/>
      <c r="F265" s="286"/>
      <c r="G265" s="286"/>
      <c r="H265" s="286"/>
      <c r="I265" s="286"/>
      <c r="J265" s="286"/>
      <c r="K265" s="314"/>
      <c r="L265" s="286"/>
      <c r="M265" s="286"/>
      <c r="N265" s="286"/>
      <c r="O265" s="286"/>
      <c r="P265" s="286"/>
    </row>
    <row r="266" spans="1:16">
      <c r="A266" s="281"/>
      <c r="B266" s="281">
        <v>63</v>
      </c>
      <c r="C266" s="282"/>
      <c r="D266" s="281"/>
      <c r="E266" s="281"/>
      <c r="F266" s="281"/>
      <c r="G266" s="281"/>
      <c r="H266" s="281"/>
      <c r="I266" s="281"/>
      <c r="J266" s="321"/>
      <c r="K266" s="312"/>
      <c r="L266" s="321"/>
      <c r="M266" s="322"/>
      <c r="N266" s="322"/>
      <c r="O266" s="322"/>
      <c r="P266" s="322"/>
    </row>
    <row r="267" spans="1:16">
      <c r="A267" s="281"/>
      <c r="B267" s="281"/>
      <c r="C267" s="282"/>
      <c r="D267" s="281"/>
      <c r="E267" s="281"/>
      <c r="F267" s="281"/>
      <c r="G267" s="281"/>
      <c r="H267" s="281"/>
      <c r="I267" s="281"/>
      <c r="J267" s="319"/>
      <c r="K267" s="313"/>
      <c r="L267" s="319"/>
      <c r="M267" s="313"/>
      <c r="N267" s="313"/>
      <c r="O267" s="313"/>
      <c r="P267" s="313"/>
    </row>
    <row r="268" spans="1:16">
      <c r="A268" s="281"/>
      <c r="B268" s="281"/>
      <c r="C268" s="282"/>
      <c r="D268" s="281"/>
      <c r="E268" s="281"/>
      <c r="F268" s="281"/>
      <c r="G268" s="281"/>
      <c r="H268" s="281"/>
      <c r="I268" s="292"/>
      <c r="J268" s="319"/>
      <c r="K268" s="313"/>
      <c r="L268" s="319"/>
      <c r="M268" s="313"/>
      <c r="N268" s="313"/>
      <c r="O268" s="313"/>
      <c r="P268" s="313"/>
    </row>
    <row r="269" spans="1:16">
      <c r="A269" s="281"/>
      <c r="B269" s="281"/>
      <c r="C269" s="282"/>
      <c r="D269" s="281"/>
      <c r="E269" s="281"/>
      <c r="F269" s="281"/>
      <c r="G269" s="281"/>
      <c r="H269" s="281"/>
      <c r="I269" s="292"/>
      <c r="J269" s="320"/>
      <c r="K269" s="314"/>
      <c r="L269" s="320"/>
      <c r="M269" s="314"/>
      <c r="N269" s="314"/>
      <c r="O269" s="314"/>
      <c r="P269" s="314"/>
    </row>
    <row r="270" spans="1:16">
      <c r="A270" s="285"/>
      <c r="B270" s="281">
        <v>64</v>
      </c>
      <c r="C270" s="291"/>
      <c r="D270" s="285"/>
      <c r="E270" s="285"/>
      <c r="F270" s="285"/>
      <c r="G270" s="285"/>
      <c r="H270" s="285"/>
      <c r="I270" s="285"/>
      <c r="J270" s="285"/>
      <c r="K270" s="312"/>
      <c r="L270" s="285"/>
      <c r="M270" s="285"/>
      <c r="N270" s="285"/>
      <c r="O270" s="285"/>
      <c r="P270" s="285"/>
    </row>
    <row r="271" spans="1:16">
      <c r="A271" s="285"/>
      <c r="B271" s="281"/>
      <c r="C271" s="291"/>
      <c r="D271" s="285"/>
      <c r="E271" s="285"/>
      <c r="F271" s="285"/>
      <c r="G271" s="285"/>
      <c r="H271" s="285"/>
      <c r="I271" s="285"/>
      <c r="J271" s="285"/>
      <c r="K271" s="313"/>
      <c r="L271" s="285"/>
      <c r="M271" s="285"/>
      <c r="N271" s="285"/>
      <c r="O271" s="285"/>
      <c r="P271" s="285"/>
    </row>
    <row r="272" spans="1:16">
      <c r="A272" s="285"/>
      <c r="B272" s="281"/>
      <c r="C272" s="291"/>
      <c r="D272" s="285"/>
      <c r="E272" s="285"/>
      <c r="F272" s="285"/>
      <c r="G272" s="285"/>
      <c r="H272" s="285"/>
      <c r="I272" s="285"/>
      <c r="J272" s="285"/>
      <c r="K272" s="313"/>
      <c r="L272" s="285"/>
      <c r="M272" s="285"/>
      <c r="N272" s="285"/>
      <c r="O272" s="285"/>
      <c r="P272" s="285"/>
    </row>
    <row r="273" spans="1:16">
      <c r="A273" s="285"/>
      <c r="B273" s="281"/>
      <c r="C273" s="291"/>
      <c r="D273" s="285"/>
      <c r="E273" s="285"/>
      <c r="F273" s="285"/>
      <c r="G273" s="285"/>
      <c r="H273" s="285"/>
      <c r="I273" s="285"/>
      <c r="J273" s="285"/>
      <c r="K273" s="314"/>
      <c r="L273" s="285"/>
      <c r="M273" s="285"/>
      <c r="N273" s="285"/>
      <c r="O273" s="285"/>
      <c r="P273" s="285"/>
    </row>
    <row r="274" spans="1:16">
      <c r="A274" s="281"/>
      <c r="B274" s="281">
        <v>65</v>
      </c>
      <c r="C274" s="282"/>
      <c r="D274" s="281"/>
      <c r="E274" s="281"/>
      <c r="F274" s="281"/>
      <c r="G274" s="281"/>
      <c r="H274" s="281"/>
      <c r="I274" s="281"/>
      <c r="J274" s="321"/>
      <c r="K274" s="312"/>
      <c r="L274" s="321"/>
      <c r="M274" s="322"/>
      <c r="N274" s="322"/>
      <c r="O274" s="322"/>
      <c r="P274" s="322"/>
    </row>
    <row r="275" spans="1:16">
      <c r="A275" s="281"/>
      <c r="B275" s="281"/>
      <c r="C275" s="282"/>
      <c r="D275" s="281"/>
      <c r="E275" s="281"/>
      <c r="F275" s="281"/>
      <c r="G275" s="281"/>
      <c r="H275" s="281"/>
      <c r="I275" s="281"/>
      <c r="J275" s="319"/>
      <c r="K275" s="313"/>
      <c r="L275" s="319"/>
      <c r="M275" s="313"/>
      <c r="N275" s="313"/>
      <c r="O275" s="313"/>
      <c r="P275" s="313"/>
    </row>
    <row r="276" spans="1:16">
      <c r="A276" s="281"/>
      <c r="B276" s="281"/>
      <c r="C276" s="282"/>
      <c r="D276" s="281"/>
      <c r="E276" s="281"/>
      <c r="F276" s="281"/>
      <c r="G276" s="281"/>
      <c r="H276" s="281"/>
      <c r="I276" s="292"/>
      <c r="J276" s="319"/>
      <c r="K276" s="313"/>
      <c r="L276" s="319"/>
      <c r="M276" s="313"/>
      <c r="N276" s="313"/>
      <c r="O276" s="313"/>
      <c r="P276" s="313"/>
    </row>
    <row r="277" spans="1:16">
      <c r="A277" s="281"/>
      <c r="B277" s="281"/>
      <c r="C277" s="282"/>
      <c r="D277" s="281"/>
      <c r="E277" s="281"/>
      <c r="F277" s="281"/>
      <c r="G277" s="281"/>
      <c r="H277" s="281"/>
      <c r="I277" s="292"/>
      <c r="J277" s="320"/>
      <c r="K277" s="314"/>
      <c r="L277" s="320"/>
      <c r="M277" s="314"/>
      <c r="N277" s="314"/>
      <c r="O277" s="314"/>
      <c r="P277" s="314"/>
    </row>
    <row r="278" spans="1:16">
      <c r="A278" s="285"/>
      <c r="B278" s="281">
        <v>66</v>
      </c>
      <c r="C278" s="291"/>
      <c r="D278" s="285"/>
      <c r="E278" s="285"/>
      <c r="F278" s="285"/>
      <c r="G278" s="285"/>
      <c r="H278" s="285"/>
      <c r="I278" s="286"/>
      <c r="J278" s="286"/>
      <c r="K278" s="312"/>
      <c r="L278" s="286"/>
      <c r="M278" s="286"/>
      <c r="N278" s="286"/>
      <c r="O278" s="286"/>
      <c r="P278" s="286"/>
    </row>
    <row r="279" spans="1:16">
      <c r="A279" s="285"/>
      <c r="B279" s="281"/>
      <c r="C279" s="291"/>
      <c r="D279" s="285"/>
      <c r="E279" s="285"/>
      <c r="F279" s="285"/>
      <c r="G279" s="285"/>
      <c r="H279" s="285"/>
      <c r="I279" s="286"/>
      <c r="J279" s="286"/>
      <c r="K279" s="313"/>
      <c r="L279" s="286"/>
      <c r="M279" s="286"/>
      <c r="N279" s="286"/>
      <c r="O279" s="286"/>
      <c r="P279" s="286"/>
    </row>
    <row r="280" spans="1:16">
      <c r="A280" s="285"/>
      <c r="B280" s="281"/>
      <c r="C280" s="291"/>
      <c r="D280" s="285"/>
      <c r="E280" s="285"/>
      <c r="F280" s="285"/>
      <c r="G280" s="285"/>
      <c r="H280" s="285"/>
      <c r="I280" s="286"/>
      <c r="J280" s="286"/>
      <c r="K280" s="313"/>
      <c r="L280" s="286"/>
      <c r="M280" s="286"/>
      <c r="N280" s="286"/>
      <c r="O280" s="286"/>
      <c r="P280" s="286"/>
    </row>
    <row r="281" spans="1:16">
      <c r="A281" s="285"/>
      <c r="B281" s="281"/>
      <c r="C281" s="291"/>
      <c r="D281" s="285"/>
      <c r="E281" s="285"/>
      <c r="F281" s="285"/>
      <c r="G281" s="285"/>
      <c r="H281" s="285"/>
      <c r="I281" s="286"/>
      <c r="J281" s="286"/>
      <c r="K281" s="314"/>
      <c r="L281" s="286"/>
      <c r="M281" s="286"/>
      <c r="N281" s="286"/>
      <c r="O281" s="286"/>
      <c r="P281" s="286"/>
    </row>
    <row r="282" spans="1:16">
      <c r="A282" s="281"/>
      <c r="B282" s="281">
        <v>67</v>
      </c>
      <c r="C282" s="282"/>
      <c r="D282" s="281"/>
      <c r="E282" s="281"/>
      <c r="F282" s="281"/>
      <c r="G282" s="281"/>
      <c r="H282" s="281"/>
      <c r="I282" s="281"/>
      <c r="J282" s="321"/>
      <c r="K282" s="312"/>
      <c r="L282" s="321"/>
      <c r="M282" s="322"/>
      <c r="N282" s="322"/>
      <c r="O282" s="322"/>
      <c r="P282" s="322"/>
    </row>
    <row r="283" spans="1:16">
      <c r="A283" s="281"/>
      <c r="B283" s="281"/>
      <c r="C283" s="282"/>
      <c r="D283" s="281"/>
      <c r="E283" s="281"/>
      <c r="F283" s="281"/>
      <c r="G283" s="281"/>
      <c r="H283" s="281"/>
      <c r="I283" s="281"/>
      <c r="J283" s="319"/>
      <c r="K283" s="313"/>
      <c r="L283" s="319"/>
      <c r="M283" s="313"/>
      <c r="N283" s="313"/>
      <c r="O283" s="313"/>
      <c r="P283" s="313"/>
    </row>
    <row r="284" spans="1:16">
      <c r="A284" s="281"/>
      <c r="B284" s="281"/>
      <c r="C284" s="282"/>
      <c r="D284" s="281"/>
      <c r="E284" s="281"/>
      <c r="F284" s="281"/>
      <c r="G284" s="281"/>
      <c r="H284" s="281"/>
      <c r="I284" s="292"/>
      <c r="J284" s="319"/>
      <c r="K284" s="313"/>
      <c r="L284" s="319"/>
      <c r="M284" s="313"/>
      <c r="N284" s="313"/>
      <c r="O284" s="313"/>
      <c r="P284" s="313"/>
    </row>
    <row r="285" spans="1:16">
      <c r="A285" s="281"/>
      <c r="B285" s="281"/>
      <c r="C285" s="282"/>
      <c r="D285" s="281"/>
      <c r="E285" s="281"/>
      <c r="F285" s="281"/>
      <c r="G285" s="281"/>
      <c r="H285" s="281"/>
      <c r="I285" s="292"/>
      <c r="J285" s="320"/>
      <c r="K285" s="314"/>
      <c r="L285" s="320"/>
      <c r="M285" s="314"/>
      <c r="N285" s="314"/>
      <c r="O285" s="314"/>
      <c r="P285" s="314"/>
    </row>
    <row r="286" spans="1:16">
      <c r="A286" s="285"/>
      <c r="B286" s="281">
        <v>68</v>
      </c>
      <c r="C286" s="291"/>
      <c r="D286" s="285"/>
      <c r="E286" s="285"/>
      <c r="F286" s="285"/>
      <c r="G286" s="285"/>
      <c r="H286" s="285"/>
      <c r="I286" s="285"/>
      <c r="J286" s="285"/>
      <c r="K286" s="312"/>
      <c r="L286" s="285"/>
      <c r="M286" s="285"/>
      <c r="N286" s="285"/>
      <c r="O286" s="285"/>
      <c r="P286" s="285"/>
    </row>
    <row r="287" spans="1:16">
      <c r="A287" s="285"/>
      <c r="B287" s="281"/>
      <c r="C287" s="291"/>
      <c r="D287" s="285"/>
      <c r="E287" s="285"/>
      <c r="F287" s="285"/>
      <c r="G287" s="285"/>
      <c r="H287" s="285"/>
      <c r="I287" s="285"/>
      <c r="J287" s="285"/>
      <c r="K287" s="313"/>
      <c r="L287" s="285"/>
      <c r="M287" s="285"/>
      <c r="N287" s="285"/>
      <c r="O287" s="285"/>
      <c r="P287" s="285"/>
    </row>
    <row r="288" spans="1:16">
      <c r="A288" s="285"/>
      <c r="B288" s="281"/>
      <c r="C288" s="291"/>
      <c r="D288" s="285"/>
      <c r="E288" s="285"/>
      <c r="F288" s="285"/>
      <c r="G288" s="285"/>
      <c r="H288" s="285"/>
      <c r="I288" s="285"/>
      <c r="J288" s="285"/>
      <c r="K288" s="313"/>
      <c r="L288" s="285"/>
      <c r="M288" s="285"/>
      <c r="N288" s="285"/>
      <c r="O288" s="285"/>
      <c r="P288" s="285"/>
    </row>
    <row r="289" spans="1:16">
      <c r="A289" s="285"/>
      <c r="B289" s="281"/>
      <c r="C289" s="291"/>
      <c r="D289" s="285"/>
      <c r="E289" s="285"/>
      <c r="F289" s="285"/>
      <c r="G289" s="285"/>
      <c r="H289" s="285"/>
      <c r="I289" s="285"/>
      <c r="J289" s="285"/>
      <c r="K289" s="314"/>
      <c r="L289" s="285"/>
      <c r="M289" s="285"/>
      <c r="N289" s="285"/>
      <c r="O289" s="285"/>
      <c r="P289" s="285"/>
    </row>
    <row r="290" spans="1:16">
      <c r="A290" s="281"/>
      <c r="B290" s="281">
        <v>69</v>
      </c>
      <c r="C290" s="282"/>
      <c r="D290" s="281"/>
      <c r="E290" s="281"/>
      <c r="F290" s="281"/>
      <c r="G290" s="281"/>
      <c r="H290" s="281"/>
      <c r="I290" s="281"/>
      <c r="J290" s="321"/>
      <c r="K290" s="312"/>
      <c r="L290" s="321"/>
      <c r="M290" s="322"/>
      <c r="N290" s="322"/>
      <c r="O290" s="322"/>
      <c r="P290" s="322"/>
    </row>
    <row r="291" spans="1:16">
      <c r="A291" s="281"/>
      <c r="B291" s="281"/>
      <c r="C291" s="282"/>
      <c r="D291" s="281"/>
      <c r="E291" s="281"/>
      <c r="F291" s="281"/>
      <c r="G291" s="281"/>
      <c r="H291" s="281"/>
      <c r="I291" s="281"/>
      <c r="J291" s="319"/>
      <c r="K291" s="313"/>
      <c r="L291" s="319"/>
      <c r="M291" s="313"/>
      <c r="N291" s="313"/>
      <c r="O291" s="313"/>
      <c r="P291" s="313"/>
    </row>
    <row r="292" spans="1:16">
      <c r="A292" s="281"/>
      <c r="B292" s="281"/>
      <c r="C292" s="282"/>
      <c r="D292" s="281"/>
      <c r="E292" s="281"/>
      <c r="F292" s="281"/>
      <c r="G292" s="281"/>
      <c r="H292" s="281"/>
      <c r="I292" s="292"/>
      <c r="J292" s="319"/>
      <c r="K292" s="313"/>
      <c r="L292" s="319"/>
      <c r="M292" s="313"/>
      <c r="N292" s="313"/>
      <c r="O292" s="313"/>
      <c r="P292" s="313"/>
    </row>
    <row r="293" spans="1:16">
      <c r="A293" s="281"/>
      <c r="B293" s="281"/>
      <c r="C293" s="282"/>
      <c r="D293" s="281"/>
      <c r="E293" s="281"/>
      <c r="F293" s="281"/>
      <c r="G293" s="281"/>
      <c r="H293" s="281"/>
      <c r="I293" s="292"/>
      <c r="J293" s="320"/>
      <c r="K293" s="314"/>
      <c r="L293" s="320"/>
      <c r="M293" s="314"/>
      <c r="N293" s="314"/>
      <c r="O293" s="314"/>
      <c r="P293" s="314"/>
    </row>
    <row r="294" spans="1:16">
      <c r="A294" s="285"/>
      <c r="B294" s="281">
        <v>70</v>
      </c>
      <c r="C294" s="291"/>
      <c r="D294" s="285"/>
      <c r="E294" s="285"/>
      <c r="F294" s="285"/>
      <c r="G294" s="285"/>
      <c r="H294" s="285"/>
      <c r="I294" s="285"/>
      <c r="J294" s="285"/>
      <c r="K294" s="312"/>
      <c r="L294" s="285"/>
      <c r="M294" s="285"/>
      <c r="N294" s="285"/>
      <c r="O294" s="285"/>
      <c r="P294" s="285"/>
    </row>
    <row r="295" spans="1:16">
      <c r="A295" s="285"/>
      <c r="B295" s="281"/>
      <c r="C295" s="291"/>
      <c r="D295" s="285"/>
      <c r="E295" s="285"/>
      <c r="F295" s="285"/>
      <c r="G295" s="285"/>
      <c r="H295" s="285"/>
      <c r="I295" s="285"/>
      <c r="J295" s="285"/>
      <c r="K295" s="313"/>
      <c r="L295" s="285"/>
      <c r="M295" s="285"/>
      <c r="N295" s="285"/>
      <c r="O295" s="285"/>
      <c r="P295" s="285"/>
    </row>
    <row r="296" spans="1:16">
      <c r="A296" s="285"/>
      <c r="B296" s="281"/>
      <c r="C296" s="291"/>
      <c r="D296" s="285"/>
      <c r="E296" s="285"/>
      <c r="F296" s="285"/>
      <c r="G296" s="285"/>
      <c r="H296" s="285"/>
      <c r="I296" s="285"/>
      <c r="J296" s="285"/>
      <c r="K296" s="313"/>
      <c r="L296" s="285"/>
      <c r="M296" s="285"/>
      <c r="N296" s="285"/>
      <c r="O296" s="285"/>
      <c r="P296" s="285"/>
    </row>
    <row r="297" spans="1:16">
      <c r="A297" s="285"/>
      <c r="B297" s="281"/>
      <c r="C297" s="291"/>
      <c r="D297" s="285"/>
      <c r="E297" s="285"/>
      <c r="F297" s="285"/>
      <c r="G297" s="285"/>
      <c r="H297" s="285"/>
      <c r="I297" s="285"/>
      <c r="J297" s="285"/>
      <c r="K297" s="314"/>
      <c r="L297" s="285"/>
      <c r="M297" s="285"/>
      <c r="N297" s="285"/>
      <c r="O297" s="285"/>
      <c r="P297" s="285"/>
    </row>
    <row r="298" spans="1:16">
      <c r="A298" s="281"/>
      <c r="B298" s="281">
        <v>71</v>
      </c>
      <c r="C298" s="282"/>
      <c r="D298" s="281"/>
      <c r="E298" s="281"/>
      <c r="F298" s="281"/>
      <c r="G298" s="281"/>
      <c r="H298" s="281"/>
      <c r="I298" s="281"/>
      <c r="J298" s="321"/>
      <c r="K298" s="312"/>
      <c r="L298" s="321"/>
      <c r="M298" s="322"/>
      <c r="N298" s="322"/>
      <c r="O298" s="322"/>
      <c r="P298" s="322"/>
    </row>
    <row r="299" spans="1:16">
      <c r="A299" s="281"/>
      <c r="B299" s="281"/>
      <c r="C299" s="282"/>
      <c r="D299" s="281"/>
      <c r="E299" s="281"/>
      <c r="F299" s="281"/>
      <c r="G299" s="281"/>
      <c r="H299" s="281"/>
      <c r="I299" s="281"/>
      <c r="J299" s="319"/>
      <c r="K299" s="313"/>
      <c r="L299" s="319"/>
      <c r="M299" s="313"/>
      <c r="N299" s="313"/>
      <c r="O299" s="313"/>
      <c r="P299" s="313"/>
    </row>
    <row r="300" spans="1:16">
      <c r="A300" s="281"/>
      <c r="B300" s="281"/>
      <c r="C300" s="282"/>
      <c r="D300" s="281"/>
      <c r="E300" s="281"/>
      <c r="F300" s="281"/>
      <c r="G300" s="281"/>
      <c r="H300" s="281"/>
      <c r="I300" s="292"/>
      <c r="J300" s="319"/>
      <c r="K300" s="313"/>
      <c r="L300" s="319"/>
      <c r="M300" s="313"/>
      <c r="N300" s="313"/>
      <c r="O300" s="313"/>
      <c r="P300" s="313"/>
    </row>
    <row r="301" spans="1:16">
      <c r="A301" s="281"/>
      <c r="B301" s="281"/>
      <c r="C301" s="282"/>
      <c r="D301" s="281"/>
      <c r="E301" s="281"/>
      <c r="F301" s="281"/>
      <c r="G301" s="281"/>
      <c r="H301" s="281"/>
      <c r="I301" s="292"/>
      <c r="J301" s="320"/>
      <c r="K301" s="314"/>
      <c r="L301" s="320"/>
      <c r="M301" s="314"/>
      <c r="N301" s="314"/>
      <c r="O301" s="314"/>
      <c r="P301" s="314"/>
    </row>
    <row r="302" spans="1:16">
      <c r="A302" s="285"/>
      <c r="B302" s="281">
        <v>72</v>
      </c>
      <c r="C302" s="291"/>
      <c r="D302" s="285"/>
      <c r="E302" s="285"/>
      <c r="F302" s="285"/>
      <c r="G302" s="285"/>
      <c r="H302" s="285"/>
      <c r="I302" s="285"/>
      <c r="J302" s="285"/>
      <c r="K302" s="312"/>
      <c r="L302" s="286"/>
      <c r="M302" s="286"/>
      <c r="N302" s="286"/>
      <c r="O302" s="286"/>
      <c r="P302" s="286"/>
    </row>
    <row r="303" spans="1:16">
      <c r="A303" s="285"/>
      <c r="B303" s="281"/>
      <c r="C303" s="291"/>
      <c r="D303" s="285"/>
      <c r="E303" s="285"/>
      <c r="F303" s="285"/>
      <c r="G303" s="285"/>
      <c r="H303" s="285"/>
      <c r="I303" s="285"/>
      <c r="J303" s="285"/>
      <c r="K303" s="313"/>
      <c r="L303" s="286"/>
      <c r="M303" s="286"/>
      <c r="N303" s="286"/>
      <c r="O303" s="286"/>
      <c r="P303" s="286"/>
    </row>
    <row r="304" spans="1:16">
      <c r="A304" s="285"/>
      <c r="B304" s="281"/>
      <c r="C304" s="291"/>
      <c r="D304" s="285"/>
      <c r="E304" s="285"/>
      <c r="F304" s="285"/>
      <c r="G304" s="285"/>
      <c r="H304" s="285"/>
      <c r="I304" s="285"/>
      <c r="J304" s="285"/>
      <c r="K304" s="313"/>
      <c r="L304" s="286"/>
      <c r="M304" s="286"/>
      <c r="N304" s="286"/>
      <c r="O304" s="286"/>
      <c r="P304" s="286"/>
    </row>
    <row r="305" spans="1:16">
      <c r="A305" s="285"/>
      <c r="B305" s="281"/>
      <c r="C305" s="291"/>
      <c r="D305" s="285"/>
      <c r="E305" s="285"/>
      <c r="F305" s="285"/>
      <c r="G305" s="285"/>
      <c r="H305" s="285"/>
      <c r="I305" s="285"/>
      <c r="J305" s="285"/>
      <c r="K305" s="314"/>
      <c r="L305" s="286"/>
      <c r="M305" s="286"/>
      <c r="N305" s="286"/>
      <c r="O305" s="286"/>
      <c r="P305" s="286"/>
    </row>
    <row r="306" spans="1:16">
      <c r="A306" s="281"/>
      <c r="B306" s="281">
        <v>73</v>
      </c>
      <c r="C306" s="282"/>
      <c r="D306" s="281"/>
      <c r="E306" s="281"/>
      <c r="F306" s="281"/>
      <c r="G306" s="281"/>
      <c r="H306" s="281"/>
      <c r="I306" s="281"/>
      <c r="J306" s="321"/>
      <c r="K306" s="312"/>
      <c r="L306" s="321"/>
      <c r="M306" s="322"/>
      <c r="N306" s="322"/>
      <c r="O306" s="322"/>
      <c r="P306" s="322"/>
    </row>
    <row r="307" spans="1:16">
      <c r="A307" s="281"/>
      <c r="B307" s="281"/>
      <c r="C307" s="282"/>
      <c r="D307" s="281"/>
      <c r="E307" s="281"/>
      <c r="F307" s="281"/>
      <c r="G307" s="281"/>
      <c r="H307" s="281"/>
      <c r="I307" s="281"/>
      <c r="J307" s="319"/>
      <c r="K307" s="313"/>
      <c r="L307" s="319"/>
      <c r="M307" s="313"/>
      <c r="N307" s="313"/>
      <c r="O307" s="313"/>
      <c r="P307" s="313"/>
    </row>
    <row r="308" spans="1:16">
      <c r="A308" s="281"/>
      <c r="B308" s="281"/>
      <c r="C308" s="282"/>
      <c r="D308" s="281"/>
      <c r="E308" s="281"/>
      <c r="F308" s="281"/>
      <c r="G308" s="281"/>
      <c r="H308" s="281"/>
      <c r="I308" s="292"/>
      <c r="J308" s="319"/>
      <c r="K308" s="313"/>
      <c r="L308" s="319"/>
      <c r="M308" s="313"/>
      <c r="N308" s="313"/>
      <c r="O308" s="313"/>
      <c r="P308" s="313"/>
    </row>
    <row r="309" spans="1:16">
      <c r="A309" s="281"/>
      <c r="B309" s="281"/>
      <c r="C309" s="282"/>
      <c r="D309" s="281"/>
      <c r="E309" s="281"/>
      <c r="F309" s="281"/>
      <c r="G309" s="281"/>
      <c r="H309" s="281"/>
      <c r="I309" s="292"/>
      <c r="J309" s="320"/>
      <c r="K309" s="314"/>
      <c r="L309" s="320"/>
      <c r="M309" s="314"/>
      <c r="N309" s="314"/>
      <c r="O309" s="314"/>
      <c r="P309" s="314"/>
    </row>
    <row r="310" spans="1:16">
      <c r="A310" s="285"/>
      <c r="B310" s="281">
        <v>74</v>
      </c>
      <c r="C310" s="291"/>
      <c r="D310" s="285"/>
      <c r="E310" s="285"/>
      <c r="F310" s="285"/>
      <c r="G310" s="285"/>
      <c r="H310" s="285"/>
      <c r="I310" s="285"/>
      <c r="J310" s="285"/>
      <c r="K310" s="312"/>
      <c r="L310" s="285"/>
      <c r="M310" s="285"/>
      <c r="N310" s="285"/>
      <c r="O310" s="285"/>
      <c r="P310" s="285"/>
    </row>
    <row r="311" spans="1:16">
      <c r="A311" s="285"/>
      <c r="B311" s="281"/>
      <c r="C311" s="291"/>
      <c r="D311" s="285"/>
      <c r="E311" s="285"/>
      <c r="F311" s="285"/>
      <c r="G311" s="285"/>
      <c r="H311" s="285"/>
      <c r="I311" s="285"/>
      <c r="J311" s="285"/>
      <c r="K311" s="313"/>
      <c r="L311" s="285"/>
      <c r="M311" s="285"/>
      <c r="N311" s="285"/>
      <c r="O311" s="285"/>
      <c r="P311" s="285"/>
    </row>
    <row r="312" spans="1:16">
      <c r="A312" s="285"/>
      <c r="B312" s="281"/>
      <c r="C312" s="291"/>
      <c r="D312" s="285"/>
      <c r="E312" s="285"/>
      <c r="F312" s="285"/>
      <c r="G312" s="285"/>
      <c r="H312" s="285"/>
      <c r="I312" s="285"/>
      <c r="J312" s="285"/>
      <c r="K312" s="313"/>
      <c r="L312" s="285"/>
      <c r="M312" s="285"/>
      <c r="N312" s="285"/>
      <c r="O312" s="285"/>
      <c r="P312" s="285"/>
    </row>
    <row r="313" spans="1:16">
      <c r="A313" s="285"/>
      <c r="B313" s="281"/>
      <c r="C313" s="291"/>
      <c r="D313" s="285"/>
      <c r="E313" s="285"/>
      <c r="F313" s="285"/>
      <c r="G313" s="285"/>
      <c r="H313" s="285"/>
      <c r="I313" s="285"/>
      <c r="J313" s="285"/>
      <c r="K313" s="314"/>
      <c r="L313" s="285"/>
      <c r="M313" s="285"/>
      <c r="N313" s="285"/>
      <c r="O313" s="285"/>
      <c r="P313" s="285"/>
    </row>
    <row r="314" spans="1:16">
      <c r="A314" s="281"/>
      <c r="B314" s="281">
        <v>75</v>
      </c>
      <c r="C314" s="282"/>
      <c r="D314" s="281"/>
      <c r="E314" s="281"/>
      <c r="F314" s="281"/>
      <c r="G314" s="281"/>
      <c r="H314" s="281"/>
      <c r="I314" s="281"/>
      <c r="J314" s="321"/>
      <c r="K314" s="312"/>
      <c r="L314" s="321"/>
      <c r="M314" s="322"/>
      <c r="N314" s="322"/>
      <c r="O314" s="322"/>
      <c r="P314" s="322"/>
    </row>
    <row r="315" spans="1:16">
      <c r="A315" s="281"/>
      <c r="B315" s="281"/>
      <c r="C315" s="282"/>
      <c r="D315" s="281"/>
      <c r="E315" s="281"/>
      <c r="F315" s="281"/>
      <c r="G315" s="281"/>
      <c r="H315" s="281"/>
      <c r="I315" s="281"/>
      <c r="J315" s="319"/>
      <c r="K315" s="313"/>
      <c r="L315" s="319"/>
      <c r="M315" s="313"/>
      <c r="N315" s="313"/>
      <c r="O315" s="313"/>
      <c r="P315" s="313"/>
    </row>
    <row r="316" spans="1:16">
      <c r="A316" s="281"/>
      <c r="B316" s="281"/>
      <c r="C316" s="282"/>
      <c r="D316" s="281"/>
      <c r="E316" s="281"/>
      <c r="F316" s="281"/>
      <c r="G316" s="281"/>
      <c r="H316" s="281"/>
      <c r="I316" s="292"/>
      <c r="J316" s="319"/>
      <c r="K316" s="313"/>
      <c r="L316" s="319"/>
      <c r="M316" s="313"/>
      <c r="N316" s="313"/>
      <c r="O316" s="313"/>
      <c r="P316" s="313"/>
    </row>
    <row r="317" spans="1:16">
      <c r="A317" s="281"/>
      <c r="B317" s="281"/>
      <c r="C317" s="282"/>
      <c r="D317" s="281"/>
      <c r="E317" s="281"/>
      <c r="F317" s="281"/>
      <c r="G317" s="281"/>
      <c r="H317" s="281"/>
      <c r="I317" s="292"/>
      <c r="J317" s="320"/>
      <c r="K317" s="314"/>
      <c r="L317" s="320"/>
      <c r="M317" s="314"/>
      <c r="N317" s="314"/>
      <c r="O317" s="314"/>
      <c r="P317" s="314"/>
    </row>
    <row r="318" spans="1:16">
      <c r="A318" s="285"/>
      <c r="B318" s="281">
        <v>76</v>
      </c>
      <c r="C318" s="291"/>
      <c r="D318" s="285"/>
      <c r="E318" s="285"/>
      <c r="F318" s="285"/>
      <c r="G318" s="285"/>
      <c r="H318" s="285"/>
      <c r="I318" s="285"/>
      <c r="J318" s="285"/>
      <c r="K318" s="312"/>
      <c r="L318" s="285"/>
      <c r="M318" s="285"/>
      <c r="N318" s="285"/>
      <c r="O318" s="285"/>
      <c r="P318" s="285"/>
    </row>
    <row r="319" spans="1:16">
      <c r="A319" s="285"/>
      <c r="B319" s="281"/>
      <c r="C319" s="291"/>
      <c r="D319" s="285"/>
      <c r="E319" s="285"/>
      <c r="F319" s="285"/>
      <c r="G319" s="285"/>
      <c r="H319" s="285"/>
      <c r="I319" s="285"/>
      <c r="J319" s="285"/>
      <c r="K319" s="313"/>
      <c r="L319" s="285"/>
      <c r="M319" s="285"/>
      <c r="N319" s="285"/>
      <c r="O319" s="285"/>
      <c r="P319" s="285"/>
    </row>
    <row r="320" spans="1:16">
      <c r="A320" s="285"/>
      <c r="B320" s="281"/>
      <c r="C320" s="291"/>
      <c r="D320" s="285"/>
      <c r="E320" s="285"/>
      <c r="F320" s="285"/>
      <c r="G320" s="285"/>
      <c r="H320" s="285"/>
      <c r="I320" s="285"/>
      <c r="J320" s="285"/>
      <c r="K320" s="313"/>
      <c r="L320" s="285"/>
      <c r="M320" s="285"/>
      <c r="N320" s="285"/>
      <c r="O320" s="285"/>
      <c r="P320" s="285"/>
    </row>
    <row r="321" spans="1:16">
      <c r="A321" s="285"/>
      <c r="B321" s="281"/>
      <c r="C321" s="291"/>
      <c r="D321" s="285"/>
      <c r="E321" s="285"/>
      <c r="F321" s="285"/>
      <c r="G321" s="285"/>
      <c r="H321" s="285"/>
      <c r="I321" s="285"/>
      <c r="J321" s="285"/>
      <c r="K321" s="314"/>
      <c r="L321" s="285"/>
      <c r="M321" s="285"/>
      <c r="N321" s="285"/>
      <c r="O321" s="285"/>
      <c r="P321" s="285"/>
    </row>
    <row r="322" spans="1:16">
      <c r="A322" s="281"/>
      <c r="B322" s="281">
        <v>77</v>
      </c>
      <c r="C322" s="282"/>
      <c r="D322" s="281"/>
      <c r="E322" s="281"/>
      <c r="F322" s="281"/>
      <c r="G322" s="281"/>
      <c r="H322" s="281"/>
      <c r="I322" s="281"/>
      <c r="J322" s="321"/>
      <c r="K322" s="312"/>
      <c r="L322" s="321"/>
      <c r="M322" s="322"/>
      <c r="N322" s="322"/>
      <c r="O322" s="322"/>
      <c r="P322" s="322"/>
    </row>
    <row r="323" spans="1:16">
      <c r="A323" s="281"/>
      <c r="B323" s="281"/>
      <c r="C323" s="282"/>
      <c r="D323" s="281"/>
      <c r="E323" s="281"/>
      <c r="F323" s="281"/>
      <c r="G323" s="281"/>
      <c r="H323" s="281"/>
      <c r="I323" s="281"/>
      <c r="J323" s="319"/>
      <c r="K323" s="313"/>
      <c r="L323" s="319"/>
      <c r="M323" s="313"/>
      <c r="N323" s="313"/>
      <c r="O323" s="313"/>
      <c r="P323" s="313"/>
    </row>
    <row r="324" spans="1:16">
      <c r="A324" s="281"/>
      <c r="B324" s="281"/>
      <c r="C324" s="282"/>
      <c r="D324" s="281"/>
      <c r="E324" s="281"/>
      <c r="F324" s="281"/>
      <c r="G324" s="281"/>
      <c r="H324" s="281"/>
      <c r="I324" s="292"/>
      <c r="J324" s="319"/>
      <c r="K324" s="313"/>
      <c r="L324" s="319"/>
      <c r="M324" s="313"/>
      <c r="N324" s="313"/>
      <c r="O324" s="313"/>
      <c r="P324" s="313"/>
    </row>
    <row r="325" spans="1:16">
      <c r="A325" s="281"/>
      <c r="B325" s="281"/>
      <c r="C325" s="282"/>
      <c r="D325" s="281"/>
      <c r="E325" s="281"/>
      <c r="F325" s="281"/>
      <c r="G325" s="281"/>
      <c r="H325" s="281"/>
      <c r="I325" s="292"/>
      <c r="J325" s="320"/>
      <c r="K325" s="314"/>
      <c r="L325" s="320"/>
      <c r="M325" s="314"/>
      <c r="N325" s="314"/>
      <c r="O325" s="314"/>
      <c r="P325" s="314"/>
    </row>
    <row r="326" spans="1:16">
      <c r="A326" s="285"/>
      <c r="B326" s="281">
        <v>78</v>
      </c>
      <c r="C326" s="291"/>
      <c r="D326" s="285"/>
      <c r="E326" s="285"/>
      <c r="F326" s="285"/>
      <c r="G326" s="285"/>
      <c r="H326" s="285"/>
      <c r="I326" s="286"/>
      <c r="J326" s="286"/>
      <c r="K326" s="312"/>
      <c r="L326" s="286"/>
      <c r="M326" s="286"/>
      <c r="N326" s="286"/>
      <c r="O326" s="286"/>
      <c r="P326" s="286"/>
    </row>
    <row r="327" spans="1:16">
      <c r="A327" s="285"/>
      <c r="B327" s="281"/>
      <c r="C327" s="291"/>
      <c r="D327" s="285"/>
      <c r="E327" s="285"/>
      <c r="F327" s="285"/>
      <c r="G327" s="285"/>
      <c r="H327" s="285"/>
      <c r="I327" s="286"/>
      <c r="J327" s="286"/>
      <c r="K327" s="313"/>
      <c r="L327" s="286"/>
      <c r="M327" s="286"/>
      <c r="N327" s="286"/>
      <c r="O327" s="286"/>
      <c r="P327" s="286"/>
    </row>
    <row r="328" spans="1:16">
      <c r="A328" s="285"/>
      <c r="B328" s="281"/>
      <c r="C328" s="291"/>
      <c r="D328" s="285"/>
      <c r="E328" s="285"/>
      <c r="F328" s="285"/>
      <c r="G328" s="285"/>
      <c r="H328" s="285"/>
      <c r="I328" s="286"/>
      <c r="J328" s="286"/>
      <c r="K328" s="313"/>
      <c r="L328" s="286"/>
      <c r="M328" s="286"/>
      <c r="N328" s="286"/>
      <c r="O328" s="286"/>
      <c r="P328" s="286"/>
    </row>
    <row r="329" spans="1:16">
      <c r="A329" s="285"/>
      <c r="B329" s="281"/>
      <c r="C329" s="291"/>
      <c r="D329" s="285"/>
      <c r="E329" s="285"/>
      <c r="F329" s="285"/>
      <c r="G329" s="285"/>
      <c r="H329" s="285"/>
      <c r="I329" s="286"/>
      <c r="J329" s="286"/>
      <c r="K329" s="314"/>
      <c r="L329" s="286"/>
      <c r="M329" s="286"/>
      <c r="N329" s="286"/>
      <c r="O329" s="286"/>
      <c r="P329" s="286"/>
    </row>
    <row r="330" spans="1:16">
      <c r="A330" s="281"/>
      <c r="B330" s="281">
        <v>79</v>
      </c>
      <c r="C330" s="282"/>
      <c r="D330" s="281"/>
      <c r="E330" s="281"/>
      <c r="F330" s="281"/>
      <c r="G330" s="281"/>
      <c r="H330" s="281"/>
      <c r="I330" s="281"/>
      <c r="J330" s="321"/>
      <c r="K330" s="312"/>
      <c r="L330" s="321"/>
      <c r="M330" s="322"/>
      <c r="N330" s="322"/>
      <c r="O330" s="322"/>
      <c r="P330" s="322"/>
    </row>
    <row r="331" spans="1:16">
      <c r="A331" s="281"/>
      <c r="B331" s="281"/>
      <c r="C331" s="282"/>
      <c r="D331" s="281"/>
      <c r="E331" s="281"/>
      <c r="F331" s="281"/>
      <c r="G331" s="281"/>
      <c r="H331" s="281"/>
      <c r="I331" s="281"/>
      <c r="J331" s="319"/>
      <c r="K331" s="313"/>
      <c r="L331" s="319"/>
      <c r="M331" s="313"/>
      <c r="N331" s="313"/>
      <c r="O331" s="313"/>
      <c r="P331" s="313"/>
    </row>
    <row r="332" spans="1:16">
      <c r="A332" s="281"/>
      <c r="B332" s="281"/>
      <c r="C332" s="282"/>
      <c r="D332" s="281"/>
      <c r="E332" s="281"/>
      <c r="F332" s="281"/>
      <c r="G332" s="281"/>
      <c r="H332" s="281"/>
      <c r="I332" s="292"/>
      <c r="J332" s="319"/>
      <c r="K332" s="313"/>
      <c r="L332" s="319"/>
      <c r="M332" s="313"/>
      <c r="N332" s="313"/>
      <c r="O332" s="313"/>
      <c r="P332" s="313"/>
    </row>
    <row r="333" spans="1:16">
      <c r="A333" s="281"/>
      <c r="B333" s="281"/>
      <c r="C333" s="282"/>
      <c r="D333" s="281"/>
      <c r="E333" s="281"/>
      <c r="F333" s="281"/>
      <c r="G333" s="281"/>
      <c r="H333" s="281"/>
      <c r="I333" s="292"/>
      <c r="J333" s="320"/>
      <c r="K333" s="314"/>
      <c r="L333" s="320"/>
      <c r="M333" s="314"/>
      <c r="N333" s="314"/>
      <c r="O333" s="314"/>
      <c r="P333" s="314"/>
    </row>
    <row r="334" spans="1:16">
      <c r="A334" s="285"/>
      <c r="B334" s="281">
        <v>80</v>
      </c>
      <c r="C334" s="291"/>
      <c r="D334" s="285"/>
      <c r="E334" s="285"/>
      <c r="F334" s="285"/>
      <c r="G334" s="285"/>
      <c r="H334" s="285"/>
      <c r="I334" s="285"/>
      <c r="J334" s="285"/>
      <c r="K334" s="312"/>
      <c r="L334" s="285"/>
      <c r="M334" s="285"/>
      <c r="N334" s="285"/>
      <c r="O334" s="285"/>
      <c r="P334" s="285"/>
    </row>
    <row r="335" spans="1:16">
      <c r="A335" s="285"/>
      <c r="B335" s="281"/>
      <c r="C335" s="291"/>
      <c r="D335" s="285"/>
      <c r="E335" s="285"/>
      <c r="F335" s="285"/>
      <c r="G335" s="285"/>
      <c r="H335" s="285"/>
      <c r="I335" s="285"/>
      <c r="J335" s="285"/>
      <c r="K335" s="313"/>
      <c r="L335" s="285"/>
      <c r="M335" s="285"/>
      <c r="N335" s="285"/>
      <c r="O335" s="285"/>
      <c r="P335" s="285"/>
    </row>
    <row r="336" spans="1:16">
      <c r="A336" s="285"/>
      <c r="B336" s="281"/>
      <c r="C336" s="291"/>
      <c r="D336" s="285"/>
      <c r="E336" s="285"/>
      <c r="F336" s="285"/>
      <c r="G336" s="285"/>
      <c r="H336" s="285"/>
      <c r="I336" s="285"/>
      <c r="J336" s="285"/>
      <c r="K336" s="313"/>
      <c r="L336" s="285"/>
      <c r="M336" s="285"/>
      <c r="N336" s="285"/>
      <c r="O336" s="285"/>
      <c r="P336" s="285"/>
    </row>
    <row r="337" spans="1:16">
      <c r="A337" s="285"/>
      <c r="B337" s="281"/>
      <c r="C337" s="291"/>
      <c r="D337" s="285"/>
      <c r="E337" s="285"/>
      <c r="F337" s="285"/>
      <c r="G337" s="285"/>
      <c r="H337" s="285"/>
      <c r="I337" s="285"/>
      <c r="J337" s="285"/>
      <c r="K337" s="314"/>
      <c r="L337" s="285"/>
      <c r="M337" s="285"/>
      <c r="N337" s="285"/>
      <c r="O337" s="285"/>
      <c r="P337" s="285"/>
    </row>
    <row r="338" spans="1:16">
      <c r="A338" s="281"/>
      <c r="B338" s="281">
        <v>81</v>
      </c>
      <c r="C338" s="282"/>
      <c r="D338" s="281"/>
      <c r="E338" s="281"/>
      <c r="F338" s="281"/>
      <c r="G338" s="281"/>
      <c r="H338" s="281"/>
      <c r="I338" s="281"/>
      <c r="J338" s="321"/>
      <c r="K338" s="312"/>
      <c r="L338" s="321"/>
      <c r="M338" s="322"/>
      <c r="N338" s="322"/>
      <c r="O338" s="322"/>
      <c r="P338" s="322"/>
    </row>
    <row r="339" spans="1:16">
      <c r="A339" s="281"/>
      <c r="B339" s="281"/>
      <c r="C339" s="282"/>
      <c r="D339" s="281"/>
      <c r="E339" s="281"/>
      <c r="F339" s="281"/>
      <c r="G339" s="281"/>
      <c r="H339" s="281"/>
      <c r="I339" s="281"/>
      <c r="J339" s="319"/>
      <c r="K339" s="313"/>
      <c r="L339" s="319"/>
      <c r="M339" s="313"/>
      <c r="N339" s="313"/>
      <c r="O339" s="313"/>
      <c r="P339" s="313"/>
    </row>
    <row r="340" spans="1:16">
      <c r="A340" s="281"/>
      <c r="B340" s="281"/>
      <c r="C340" s="282"/>
      <c r="D340" s="281"/>
      <c r="E340" s="281"/>
      <c r="F340" s="281"/>
      <c r="G340" s="281"/>
      <c r="H340" s="281"/>
      <c r="I340" s="292"/>
      <c r="J340" s="319"/>
      <c r="K340" s="313"/>
      <c r="L340" s="319"/>
      <c r="M340" s="313"/>
      <c r="N340" s="313"/>
      <c r="O340" s="313"/>
      <c r="P340" s="313"/>
    </row>
    <row r="341" spans="1:16">
      <c r="A341" s="281"/>
      <c r="B341" s="281"/>
      <c r="C341" s="282"/>
      <c r="D341" s="281"/>
      <c r="E341" s="281"/>
      <c r="F341" s="281"/>
      <c r="G341" s="281"/>
      <c r="H341" s="281"/>
      <c r="I341" s="292"/>
      <c r="J341" s="320"/>
      <c r="K341" s="314"/>
      <c r="L341" s="320"/>
      <c r="M341" s="314"/>
      <c r="N341" s="314"/>
      <c r="O341" s="314"/>
      <c r="P341" s="314"/>
    </row>
    <row r="342" spans="1:16">
      <c r="A342" s="285"/>
      <c r="B342" s="281">
        <v>82</v>
      </c>
      <c r="C342" s="291"/>
      <c r="D342" s="285"/>
      <c r="E342" s="285"/>
      <c r="F342" s="285"/>
      <c r="G342" s="285"/>
      <c r="H342" s="285"/>
      <c r="I342" s="285"/>
      <c r="J342" s="285"/>
      <c r="K342" s="312"/>
      <c r="L342" s="285"/>
      <c r="M342" s="285"/>
      <c r="N342" s="285"/>
      <c r="O342" s="285"/>
      <c r="P342" s="285"/>
    </row>
    <row r="343" spans="1:16">
      <c r="A343" s="285"/>
      <c r="B343" s="281"/>
      <c r="C343" s="291"/>
      <c r="D343" s="285"/>
      <c r="E343" s="285"/>
      <c r="F343" s="285"/>
      <c r="G343" s="285"/>
      <c r="H343" s="285"/>
      <c r="I343" s="285"/>
      <c r="J343" s="285"/>
      <c r="K343" s="313"/>
      <c r="L343" s="285"/>
      <c r="M343" s="285"/>
      <c r="N343" s="285"/>
      <c r="O343" s="285"/>
      <c r="P343" s="285"/>
    </row>
    <row r="344" spans="1:16">
      <c r="A344" s="285"/>
      <c r="B344" s="281"/>
      <c r="C344" s="291"/>
      <c r="D344" s="285"/>
      <c r="E344" s="285"/>
      <c r="F344" s="285"/>
      <c r="G344" s="285"/>
      <c r="H344" s="285"/>
      <c r="I344" s="285"/>
      <c r="J344" s="285"/>
      <c r="K344" s="313"/>
      <c r="L344" s="285"/>
      <c r="M344" s="285"/>
      <c r="N344" s="285"/>
      <c r="O344" s="285"/>
      <c r="P344" s="285"/>
    </row>
    <row r="345" spans="1:16">
      <c r="A345" s="285"/>
      <c r="B345" s="281"/>
      <c r="C345" s="291"/>
      <c r="D345" s="285"/>
      <c r="E345" s="285"/>
      <c r="F345" s="285"/>
      <c r="G345" s="285"/>
      <c r="H345" s="285"/>
      <c r="I345" s="285"/>
      <c r="J345" s="285"/>
      <c r="K345" s="314"/>
      <c r="L345" s="285"/>
      <c r="M345" s="285"/>
      <c r="N345" s="285"/>
      <c r="O345" s="285"/>
      <c r="P345" s="285"/>
    </row>
    <row r="346" spans="1:16">
      <c r="A346" s="281"/>
      <c r="B346" s="281">
        <v>83</v>
      </c>
      <c r="C346" s="282"/>
      <c r="D346" s="281"/>
      <c r="E346" s="281"/>
      <c r="F346" s="281"/>
      <c r="G346" s="281"/>
      <c r="H346" s="281"/>
      <c r="I346" s="281"/>
      <c r="J346" s="321"/>
      <c r="K346" s="312"/>
      <c r="L346" s="321"/>
      <c r="M346" s="322"/>
      <c r="N346" s="322"/>
      <c r="O346" s="322"/>
      <c r="P346" s="322"/>
    </row>
    <row r="347" spans="1:16">
      <c r="A347" s="281"/>
      <c r="B347" s="281"/>
      <c r="C347" s="282"/>
      <c r="D347" s="281"/>
      <c r="E347" s="281"/>
      <c r="F347" s="281"/>
      <c r="G347" s="281"/>
      <c r="H347" s="281"/>
      <c r="I347" s="281"/>
      <c r="J347" s="319"/>
      <c r="K347" s="313"/>
      <c r="L347" s="319"/>
      <c r="M347" s="313"/>
      <c r="N347" s="313"/>
      <c r="O347" s="313"/>
      <c r="P347" s="313"/>
    </row>
    <row r="348" spans="1:16">
      <c r="A348" s="281"/>
      <c r="B348" s="281"/>
      <c r="C348" s="282"/>
      <c r="D348" s="281"/>
      <c r="E348" s="281"/>
      <c r="F348" s="281"/>
      <c r="G348" s="281"/>
      <c r="H348" s="281"/>
      <c r="I348" s="292"/>
      <c r="J348" s="319"/>
      <c r="K348" s="313"/>
      <c r="L348" s="319"/>
      <c r="M348" s="313"/>
      <c r="N348" s="313"/>
      <c r="O348" s="313"/>
      <c r="P348" s="313"/>
    </row>
    <row r="349" spans="1:16">
      <c r="A349" s="281"/>
      <c r="B349" s="281"/>
      <c r="C349" s="282"/>
      <c r="D349" s="281"/>
      <c r="E349" s="281"/>
      <c r="F349" s="281"/>
      <c r="G349" s="281"/>
      <c r="H349" s="281"/>
      <c r="I349" s="292"/>
      <c r="J349" s="320"/>
      <c r="K349" s="314"/>
      <c r="L349" s="320"/>
      <c r="M349" s="314"/>
      <c r="N349" s="314"/>
      <c r="O349" s="314"/>
      <c r="P349" s="314"/>
    </row>
    <row r="350" spans="1:16">
      <c r="A350" s="285"/>
      <c r="B350" s="281">
        <v>84</v>
      </c>
      <c r="C350" s="291"/>
      <c r="D350" s="285"/>
      <c r="E350" s="285"/>
      <c r="F350" s="285"/>
      <c r="G350" s="285"/>
      <c r="H350" s="285"/>
      <c r="I350" s="286"/>
      <c r="J350" s="286"/>
      <c r="K350" s="312"/>
      <c r="L350" s="286"/>
      <c r="M350" s="286"/>
      <c r="N350" s="286"/>
      <c r="O350" s="286"/>
      <c r="P350" s="286"/>
    </row>
    <row r="351" spans="1:16">
      <c r="A351" s="285"/>
      <c r="B351" s="281"/>
      <c r="C351" s="291"/>
      <c r="D351" s="285"/>
      <c r="E351" s="285"/>
      <c r="F351" s="285"/>
      <c r="G351" s="285"/>
      <c r="H351" s="285"/>
      <c r="I351" s="286"/>
      <c r="J351" s="286"/>
      <c r="K351" s="313"/>
      <c r="L351" s="286"/>
      <c r="M351" s="286"/>
      <c r="N351" s="286"/>
      <c r="O351" s="286"/>
      <c r="P351" s="286"/>
    </row>
    <row r="352" spans="1:16">
      <c r="A352" s="285"/>
      <c r="B352" s="281"/>
      <c r="C352" s="291"/>
      <c r="D352" s="285"/>
      <c r="E352" s="285"/>
      <c r="F352" s="285"/>
      <c r="G352" s="285"/>
      <c r="H352" s="285"/>
      <c r="I352" s="286"/>
      <c r="J352" s="286"/>
      <c r="K352" s="313"/>
      <c r="L352" s="286"/>
      <c r="M352" s="286"/>
      <c r="N352" s="286"/>
      <c r="O352" s="286"/>
      <c r="P352" s="286"/>
    </row>
    <row r="353" spans="1:16">
      <c r="A353" s="285"/>
      <c r="B353" s="281"/>
      <c r="C353" s="291"/>
      <c r="D353" s="285"/>
      <c r="E353" s="285"/>
      <c r="F353" s="285"/>
      <c r="G353" s="285"/>
      <c r="H353" s="285"/>
      <c r="I353" s="286"/>
      <c r="J353" s="286"/>
      <c r="K353" s="314"/>
      <c r="L353" s="286"/>
      <c r="M353" s="286"/>
      <c r="N353" s="286"/>
      <c r="O353" s="286"/>
      <c r="P353" s="286"/>
    </row>
    <row r="354" spans="1:16">
      <c r="A354" s="281"/>
      <c r="B354" s="281">
        <v>85</v>
      </c>
      <c r="C354" s="282"/>
      <c r="D354" s="281"/>
      <c r="E354" s="281"/>
      <c r="F354" s="281"/>
      <c r="G354" s="281"/>
      <c r="H354" s="281"/>
      <c r="I354" s="281"/>
      <c r="J354" s="321"/>
      <c r="K354" s="312"/>
      <c r="L354" s="321"/>
      <c r="M354" s="322"/>
      <c r="N354" s="322"/>
      <c r="O354" s="322"/>
      <c r="P354" s="322"/>
    </row>
    <row r="355" spans="1:16">
      <c r="A355" s="281"/>
      <c r="B355" s="281"/>
      <c r="C355" s="282"/>
      <c r="D355" s="281"/>
      <c r="E355" s="281"/>
      <c r="F355" s="281"/>
      <c r="G355" s="281"/>
      <c r="H355" s="281"/>
      <c r="I355" s="281"/>
      <c r="J355" s="319"/>
      <c r="K355" s="313"/>
      <c r="L355" s="319"/>
      <c r="M355" s="313"/>
      <c r="N355" s="313"/>
      <c r="O355" s="313"/>
      <c r="P355" s="313"/>
    </row>
    <row r="356" spans="1:16">
      <c r="A356" s="281"/>
      <c r="B356" s="281"/>
      <c r="C356" s="282"/>
      <c r="D356" s="281"/>
      <c r="E356" s="281"/>
      <c r="F356" s="281"/>
      <c r="G356" s="281"/>
      <c r="H356" s="281"/>
      <c r="I356" s="292"/>
      <c r="J356" s="319"/>
      <c r="K356" s="313"/>
      <c r="L356" s="319"/>
      <c r="M356" s="313"/>
      <c r="N356" s="313"/>
      <c r="O356" s="313"/>
      <c r="P356" s="313"/>
    </row>
    <row r="357" spans="1:16">
      <c r="A357" s="281"/>
      <c r="B357" s="281"/>
      <c r="C357" s="282"/>
      <c r="D357" s="281"/>
      <c r="E357" s="281"/>
      <c r="F357" s="281"/>
      <c r="G357" s="281"/>
      <c r="H357" s="281"/>
      <c r="I357" s="292"/>
      <c r="J357" s="320"/>
      <c r="K357" s="314"/>
      <c r="L357" s="320"/>
      <c r="M357" s="314"/>
      <c r="N357" s="314"/>
      <c r="O357" s="314"/>
      <c r="P357" s="314"/>
    </row>
    <row r="358" spans="1:16">
      <c r="A358" s="285"/>
      <c r="B358" s="281">
        <v>86</v>
      </c>
      <c r="C358" s="291"/>
      <c r="D358" s="285"/>
      <c r="E358" s="285"/>
      <c r="F358" s="285"/>
      <c r="G358" s="285"/>
      <c r="H358" s="285"/>
      <c r="I358" s="285"/>
      <c r="J358" s="285"/>
      <c r="K358" s="312"/>
      <c r="L358" s="285"/>
      <c r="M358" s="285"/>
      <c r="N358" s="285"/>
      <c r="O358" s="285"/>
      <c r="P358" s="285"/>
    </row>
    <row r="359" spans="1:16">
      <c r="A359" s="285"/>
      <c r="B359" s="281"/>
      <c r="C359" s="291"/>
      <c r="D359" s="285"/>
      <c r="E359" s="285"/>
      <c r="F359" s="285"/>
      <c r="G359" s="285"/>
      <c r="H359" s="285"/>
      <c r="I359" s="285"/>
      <c r="J359" s="285"/>
      <c r="K359" s="313"/>
      <c r="L359" s="285"/>
      <c r="M359" s="285"/>
      <c r="N359" s="285"/>
      <c r="O359" s="285"/>
      <c r="P359" s="285"/>
    </row>
    <row r="360" spans="1:16">
      <c r="A360" s="285"/>
      <c r="B360" s="281"/>
      <c r="C360" s="291"/>
      <c r="D360" s="285"/>
      <c r="E360" s="285"/>
      <c r="F360" s="285"/>
      <c r="G360" s="285"/>
      <c r="H360" s="285"/>
      <c r="I360" s="285"/>
      <c r="J360" s="285"/>
      <c r="K360" s="313"/>
      <c r="L360" s="285"/>
      <c r="M360" s="285"/>
      <c r="N360" s="285"/>
      <c r="O360" s="285"/>
      <c r="P360" s="285"/>
    </row>
    <row r="361" spans="1:16">
      <c r="A361" s="285"/>
      <c r="B361" s="281"/>
      <c r="C361" s="291"/>
      <c r="D361" s="285"/>
      <c r="E361" s="285"/>
      <c r="F361" s="285"/>
      <c r="G361" s="285"/>
      <c r="H361" s="285"/>
      <c r="I361" s="285"/>
      <c r="J361" s="285"/>
      <c r="K361" s="314"/>
      <c r="L361" s="285"/>
      <c r="M361" s="285"/>
      <c r="N361" s="285"/>
      <c r="O361" s="285"/>
      <c r="P361" s="285"/>
    </row>
    <row r="362" spans="1:16">
      <c r="A362" s="281"/>
      <c r="B362" s="281">
        <v>87</v>
      </c>
      <c r="C362" s="282"/>
      <c r="D362" s="281"/>
      <c r="E362" s="281"/>
      <c r="F362" s="281"/>
      <c r="G362" s="281"/>
      <c r="H362" s="281"/>
      <c r="I362" s="281"/>
      <c r="J362" s="321"/>
      <c r="K362" s="312"/>
      <c r="L362" s="321"/>
      <c r="M362" s="322"/>
      <c r="N362" s="322"/>
      <c r="O362" s="322"/>
      <c r="P362" s="322"/>
    </row>
    <row r="363" spans="1:16">
      <c r="A363" s="281"/>
      <c r="B363" s="281"/>
      <c r="C363" s="282"/>
      <c r="D363" s="281"/>
      <c r="E363" s="281"/>
      <c r="F363" s="281"/>
      <c r="G363" s="281"/>
      <c r="H363" s="281"/>
      <c r="I363" s="281"/>
      <c r="J363" s="319"/>
      <c r="K363" s="313"/>
      <c r="L363" s="319"/>
      <c r="M363" s="313"/>
      <c r="N363" s="313"/>
      <c r="O363" s="313"/>
      <c r="P363" s="313"/>
    </row>
    <row r="364" spans="1:16">
      <c r="A364" s="281"/>
      <c r="B364" s="281"/>
      <c r="C364" s="282"/>
      <c r="D364" s="281"/>
      <c r="E364" s="281"/>
      <c r="F364" s="281"/>
      <c r="G364" s="281"/>
      <c r="H364" s="281"/>
      <c r="I364" s="292"/>
      <c r="J364" s="319"/>
      <c r="K364" s="313"/>
      <c r="L364" s="319"/>
      <c r="M364" s="313"/>
      <c r="N364" s="313"/>
      <c r="O364" s="313"/>
      <c r="P364" s="313"/>
    </row>
    <row r="365" spans="1:16">
      <c r="A365" s="281"/>
      <c r="B365" s="281"/>
      <c r="C365" s="282"/>
      <c r="D365" s="281"/>
      <c r="E365" s="281"/>
      <c r="F365" s="281"/>
      <c r="G365" s="281"/>
      <c r="H365" s="281"/>
      <c r="I365" s="292"/>
      <c r="J365" s="320"/>
      <c r="K365" s="314"/>
      <c r="L365" s="320"/>
      <c r="M365" s="314"/>
      <c r="N365" s="314"/>
      <c r="O365" s="314"/>
      <c r="P365" s="314"/>
    </row>
    <row r="366" spans="1:16">
      <c r="A366" s="285"/>
      <c r="B366" s="281">
        <v>88</v>
      </c>
      <c r="C366" s="291"/>
      <c r="D366" s="285"/>
      <c r="E366" s="285"/>
      <c r="F366" s="285"/>
      <c r="G366" s="285"/>
      <c r="H366" s="285"/>
      <c r="I366" s="285"/>
      <c r="J366" s="285"/>
      <c r="K366" s="312"/>
      <c r="L366" s="285"/>
      <c r="M366" s="286"/>
      <c r="N366" s="286"/>
      <c r="O366" s="286"/>
      <c r="P366" s="286"/>
    </row>
    <row r="367" spans="1:16">
      <c r="A367" s="285"/>
      <c r="B367" s="281"/>
      <c r="C367" s="291"/>
      <c r="D367" s="285"/>
      <c r="E367" s="285"/>
      <c r="F367" s="285"/>
      <c r="G367" s="285"/>
      <c r="H367" s="285"/>
      <c r="I367" s="285"/>
      <c r="J367" s="285"/>
      <c r="K367" s="313"/>
      <c r="L367" s="285"/>
      <c r="M367" s="286"/>
      <c r="N367" s="286"/>
      <c r="O367" s="286"/>
      <c r="P367" s="286"/>
    </row>
    <row r="368" spans="1:16">
      <c r="A368" s="285"/>
      <c r="B368" s="281"/>
      <c r="C368" s="291"/>
      <c r="D368" s="285"/>
      <c r="E368" s="285"/>
      <c r="F368" s="285"/>
      <c r="G368" s="285"/>
      <c r="H368" s="285"/>
      <c r="I368" s="285"/>
      <c r="J368" s="285"/>
      <c r="K368" s="313"/>
      <c r="L368" s="285"/>
      <c r="M368" s="286"/>
      <c r="N368" s="286"/>
      <c r="O368" s="286"/>
      <c r="P368" s="286"/>
    </row>
    <row r="369" spans="1:16">
      <c r="A369" s="285"/>
      <c r="B369" s="281"/>
      <c r="C369" s="291"/>
      <c r="D369" s="285"/>
      <c r="E369" s="285"/>
      <c r="F369" s="285"/>
      <c r="G369" s="285"/>
      <c r="H369" s="285"/>
      <c r="I369" s="285"/>
      <c r="J369" s="285"/>
      <c r="K369" s="314"/>
      <c r="L369" s="285"/>
      <c r="M369" s="286"/>
      <c r="N369" s="286"/>
      <c r="O369" s="286"/>
      <c r="P369" s="286"/>
    </row>
    <row r="370" spans="1:16">
      <c r="A370" s="281"/>
      <c r="B370" s="281">
        <v>89</v>
      </c>
      <c r="C370" s="282"/>
      <c r="D370" s="281"/>
      <c r="E370" s="281"/>
      <c r="F370" s="281"/>
      <c r="G370" s="281"/>
      <c r="H370" s="281"/>
      <c r="I370" s="281"/>
      <c r="J370" s="321"/>
      <c r="K370" s="312"/>
      <c r="L370" s="321"/>
      <c r="M370" s="322"/>
      <c r="N370" s="322"/>
      <c r="O370" s="322"/>
      <c r="P370" s="322"/>
    </row>
    <row r="371" spans="1:16">
      <c r="A371" s="281"/>
      <c r="B371" s="281"/>
      <c r="C371" s="282"/>
      <c r="D371" s="281"/>
      <c r="E371" s="281"/>
      <c r="F371" s="281"/>
      <c r="G371" s="281"/>
      <c r="H371" s="281"/>
      <c r="I371" s="281"/>
      <c r="J371" s="319"/>
      <c r="K371" s="313"/>
      <c r="L371" s="319"/>
      <c r="M371" s="313"/>
      <c r="N371" s="313"/>
      <c r="O371" s="313"/>
      <c r="P371" s="313"/>
    </row>
    <row r="372" spans="1:16">
      <c r="A372" s="281"/>
      <c r="B372" s="281"/>
      <c r="C372" s="282"/>
      <c r="D372" s="281"/>
      <c r="E372" s="281"/>
      <c r="F372" s="281"/>
      <c r="G372" s="281"/>
      <c r="H372" s="281"/>
      <c r="I372" s="292"/>
      <c r="J372" s="319"/>
      <c r="K372" s="313"/>
      <c r="L372" s="319"/>
      <c r="M372" s="313"/>
      <c r="N372" s="313"/>
      <c r="O372" s="313"/>
      <c r="P372" s="313"/>
    </row>
    <row r="373" spans="1:16">
      <c r="A373" s="281"/>
      <c r="B373" s="281"/>
      <c r="C373" s="282"/>
      <c r="D373" s="281"/>
      <c r="E373" s="281"/>
      <c r="F373" s="281"/>
      <c r="G373" s="281"/>
      <c r="H373" s="281"/>
      <c r="I373" s="292"/>
      <c r="J373" s="320"/>
      <c r="K373" s="314"/>
      <c r="L373" s="320"/>
      <c r="M373" s="314"/>
      <c r="N373" s="314"/>
      <c r="O373" s="314"/>
      <c r="P373" s="314"/>
    </row>
    <row r="374" spans="1:16">
      <c r="A374" s="285"/>
      <c r="B374" s="281">
        <v>90</v>
      </c>
      <c r="C374" s="291"/>
      <c r="D374" s="285"/>
      <c r="E374" s="285"/>
      <c r="F374" s="285"/>
      <c r="G374" s="285"/>
      <c r="H374" s="285"/>
      <c r="I374" s="285"/>
      <c r="J374" s="285"/>
      <c r="K374" s="312"/>
      <c r="L374" s="285"/>
      <c r="M374" s="285"/>
      <c r="N374" s="285"/>
      <c r="O374" s="285"/>
      <c r="P374" s="285"/>
    </row>
    <row r="375" spans="1:16">
      <c r="A375" s="285"/>
      <c r="B375" s="281"/>
      <c r="C375" s="291"/>
      <c r="D375" s="285"/>
      <c r="E375" s="285"/>
      <c r="F375" s="285"/>
      <c r="G375" s="285"/>
      <c r="H375" s="285"/>
      <c r="I375" s="285"/>
      <c r="J375" s="285"/>
      <c r="K375" s="313"/>
      <c r="L375" s="285"/>
      <c r="M375" s="285"/>
      <c r="N375" s="285"/>
      <c r="O375" s="285"/>
      <c r="P375" s="285"/>
    </row>
    <row r="376" spans="1:16">
      <c r="A376" s="285"/>
      <c r="B376" s="281"/>
      <c r="C376" s="291"/>
      <c r="D376" s="285"/>
      <c r="E376" s="285"/>
      <c r="F376" s="285"/>
      <c r="G376" s="285"/>
      <c r="H376" s="285"/>
      <c r="I376" s="285"/>
      <c r="J376" s="285"/>
      <c r="K376" s="313"/>
      <c r="L376" s="285"/>
      <c r="M376" s="285"/>
      <c r="N376" s="285"/>
      <c r="O376" s="285"/>
      <c r="P376" s="285"/>
    </row>
    <row r="377" spans="1:16">
      <c r="A377" s="285"/>
      <c r="B377" s="281"/>
      <c r="C377" s="291"/>
      <c r="D377" s="285"/>
      <c r="E377" s="285"/>
      <c r="F377" s="285"/>
      <c r="G377" s="285"/>
      <c r="H377" s="285"/>
      <c r="I377" s="285"/>
      <c r="J377" s="285"/>
      <c r="K377" s="314"/>
      <c r="L377" s="285"/>
      <c r="M377" s="285"/>
      <c r="N377" s="285"/>
      <c r="O377" s="285"/>
      <c r="P377" s="285"/>
    </row>
    <row r="378" spans="1:16">
      <c r="A378" s="281"/>
      <c r="B378" s="281">
        <v>91</v>
      </c>
      <c r="C378" s="282"/>
      <c r="D378" s="281"/>
      <c r="E378" s="281"/>
      <c r="F378" s="281"/>
      <c r="G378" s="281"/>
      <c r="H378" s="281"/>
      <c r="I378" s="281"/>
      <c r="J378" s="321"/>
      <c r="K378" s="312"/>
      <c r="L378" s="321"/>
      <c r="M378" s="322"/>
      <c r="N378" s="322"/>
      <c r="O378" s="322"/>
      <c r="P378" s="322"/>
    </row>
    <row r="379" spans="1:16">
      <c r="A379" s="281"/>
      <c r="B379" s="281"/>
      <c r="C379" s="282"/>
      <c r="D379" s="281"/>
      <c r="E379" s="281"/>
      <c r="F379" s="281"/>
      <c r="G379" s="281"/>
      <c r="H379" s="281"/>
      <c r="I379" s="281"/>
      <c r="J379" s="319"/>
      <c r="K379" s="313"/>
      <c r="L379" s="319"/>
      <c r="M379" s="313"/>
      <c r="N379" s="313"/>
      <c r="O379" s="313"/>
      <c r="P379" s="313"/>
    </row>
    <row r="380" spans="1:16">
      <c r="A380" s="281"/>
      <c r="B380" s="281"/>
      <c r="C380" s="282"/>
      <c r="D380" s="281"/>
      <c r="E380" s="281"/>
      <c r="F380" s="281"/>
      <c r="G380" s="281"/>
      <c r="H380" s="281"/>
      <c r="I380" s="292"/>
      <c r="J380" s="319"/>
      <c r="K380" s="313"/>
      <c r="L380" s="319"/>
      <c r="M380" s="313"/>
      <c r="N380" s="313"/>
      <c r="O380" s="313"/>
      <c r="P380" s="313"/>
    </row>
    <row r="381" spans="1:16">
      <c r="A381" s="281"/>
      <c r="B381" s="281"/>
      <c r="C381" s="282"/>
      <c r="D381" s="281"/>
      <c r="E381" s="281"/>
      <c r="F381" s="281"/>
      <c r="G381" s="281"/>
      <c r="H381" s="281"/>
      <c r="I381" s="292"/>
      <c r="J381" s="320"/>
      <c r="K381" s="314"/>
      <c r="L381" s="320"/>
      <c r="M381" s="314"/>
      <c r="N381" s="314"/>
      <c r="O381" s="314"/>
      <c r="P381" s="314"/>
    </row>
    <row r="382" spans="1:16">
      <c r="A382" s="286"/>
      <c r="B382" s="281">
        <v>92</v>
      </c>
      <c r="C382" s="286"/>
      <c r="D382" s="286"/>
      <c r="E382" s="286"/>
      <c r="F382" s="286"/>
      <c r="G382" s="286"/>
      <c r="H382" s="286"/>
      <c r="I382" s="286"/>
      <c r="J382" s="286"/>
      <c r="K382" s="312"/>
      <c r="L382" s="286"/>
      <c r="M382" s="286"/>
      <c r="N382" s="286"/>
      <c r="O382" s="286"/>
      <c r="P382" s="286"/>
    </row>
    <row r="383" spans="1:16">
      <c r="A383" s="286"/>
      <c r="B383" s="281"/>
      <c r="C383" s="286"/>
      <c r="D383" s="286"/>
      <c r="E383" s="286"/>
      <c r="F383" s="286"/>
      <c r="G383" s="286"/>
      <c r="H383" s="286"/>
      <c r="I383" s="286"/>
      <c r="J383" s="286"/>
      <c r="K383" s="313"/>
      <c r="L383" s="286"/>
      <c r="M383" s="286"/>
      <c r="N383" s="286"/>
      <c r="O383" s="286"/>
      <c r="P383" s="286"/>
    </row>
    <row r="384" spans="1:16">
      <c r="A384" s="286"/>
      <c r="B384" s="281"/>
      <c r="C384" s="286"/>
      <c r="D384" s="286"/>
      <c r="E384" s="286"/>
      <c r="F384" s="286"/>
      <c r="G384" s="286"/>
      <c r="H384" s="286"/>
      <c r="I384" s="286"/>
      <c r="J384" s="286"/>
      <c r="K384" s="313"/>
      <c r="L384" s="286"/>
      <c r="M384" s="286"/>
      <c r="N384" s="286"/>
      <c r="O384" s="286"/>
      <c r="P384" s="286"/>
    </row>
    <row r="385" spans="1:16">
      <c r="A385" s="286"/>
      <c r="B385" s="281"/>
      <c r="C385" s="286"/>
      <c r="D385" s="286"/>
      <c r="E385" s="286"/>
      <c r="F385" s="286"/>
      <c r="G385" s="286"/>
      <c r="H385" s="286"/>
      <c r="I385" s="286"/>
      <c r="J385" s="286"/>
      <c r="K385" s="314"/>
      <c r="L385" s="286"/>
      <c r="M385" s="286"/>
      <c r="N385" s="286"/>
      <c r="O385" s="286"/>
      <c r="P385" s="286"/>
    </row>
    <row r="386" spans="1:16">
      <c r="A386" s="281"/>
      <c r="B386" s="281">
        <v>93</v>
      </c>
      <c r="C386" s="282"/>
      <c r="D386" s="281"/>
      <c r="E386" s="281"/>
      <c r="F386" s="281"/>
      <c r="G386" s="281"/>
      <c r="H386" s="281"/>
      <c r="I386" s="281"/>
      <c r="J386" s="321"/>
      <c r="K386" s="312"/>
      <c r="L386" s="321"/>
      <c r="M386" s="322"/>
      <c r="N386" s="322"/>
      <c r="O386" s="322"/>
      <c r="P386" s="322"/>
    </row>
    <row r="387" spans="1:16">
      <c r="A387" s="281"/>
      <c r="B387" s="281"/>
      <c r="C387" s="282"/>
      <c r="D387" s="281"/>
      <c r="E387" s="281"/>
      <c r="F387" s="281"/>
      <c r="G387" s="281"/>
      <c r="H387" s="281"/>
      <c r="I387" s="281"/>
      <c r="J387" s="319"/>
      <c r="K387" s="313"/>
      <c r="L387" s="319"/>
      <c r="M387" s="313"/>
      <c r="N387" s="313"/>
      <c r="O387" s="313"/>
      <c r="P387" s="313"/>
    </row>
    <row r="388" spans="1:16">
      <c r="A388" s="281"/>
      <c r="B388" s="281"/>
      <c r="C388" s="282"/>
      <c r="D388" s="281"/>
      <c r="E388" s="281"/>
      <c r="F388" s="281"/>
      <c r="G388" s="281"/>
      <c r="H388" s="281"/>
      <c r="I388" s="292"/>
      <c r="J388" s="319"/>
      <c r="K388" s="313"/>
      <c r="L388" s="319"/>
      <c r="M388" s="313"/>
      <c r="N388" s="313"/>
      <c r="O388" s="313"/>
      <c r="P388" s="313"/>
    </row>
    <row r="389" spans="1:16">
      <c r="A389" s="281"/>
      <c r="B389" s="281"/>
      <c r="C389" s="282"/>
      <c r="D389" s="281"/>
      <c r="E389" s="281"/>
      <c r="F389" s="281"/>
      <c r="G389" s="281"/>
      <c r="H389" s="281"/>
      <c r="I389" s="292"/>
      <c r="J389" s="320"/>
      <c r="K389" s="314"/>
      <c r="L389" s="320"/>
      <c r="M389" s="314"/>
      <c r="N389" s="314"/>
      <c r="O389" s="314"/>
      <c r="P389" s="314"/>
    </row>
    <row r="390" spans="1:16">
      <c r="A390" s="285"/>
      <c r="B390" s="281">
        <v>94</v>
      </c>
      <c r="C390" s="291"/>
      <c r="D390" s="285"/>
      <c r="E390" s="285"/>
      <c r="F390" s="285"/>
      <c r="G390" s="285"/>
      <c r="H390" s="285"/>
      <c r="I390" s="285"/>
      <c r="J390" s="285"/>
      <c r="K390" s="312"/>
      <c r="L390" s="285"/>
      <c r="M390" s="285"/>
      <c r="N390" s="285"/>
      <c r="O390" s="285"/>
      <c r="P390" s="285"/>
    </row>
    <row r="391" spans="1:16">
      <c r="A391" s="285"/>
      <c r="B391" s="281"/>
      <c r="C391" s="291"/>
      <c r="D391" s="285"/>
      <c r="E391" s="285"/>
      <c r="F391" s="285"/>
      <c r="G391" s="285"/>
      <c r="H391" s="285"/>
      <c r="I391" s="285"/>
      <c r="J391" s="285"/>
      <c r="K391" s="313"/>
      <c r="L391" s="285"/>
      <c r="M391" s="285"/>
      <c r="N391" s="285"/>
      <c r="O391" s="285"/>
      <c r="P391" s="285"/>
    </row>
    <row r="392" spans="1:16">
      <c r="A392" s="285"/>
      <c r="B392" s="281"/>
      <c r="C392" s="291"/>
      <c r="D392" s="285"/>
      <c r="E392" s="285"/>
      <c r="F392" s="285"/>
      <c r="G392" s="285"/>
      <c r="H392" s="285"/>
      <c r="I392" s="285"/>
      <c r="J392" s="285"/>
      <c r="K392" s="313"/>
      <c r="L392" s="285"/>
      <c r="M392" s="285"/>
      <c r="N392" s="285"/>
      <c r="O392" s="285"/>
      <c r="P392" s="285"/>
    </row>
    <row r="393" spans="1:16">
      <c r="A393" s="285"/>
      <c r="B393" s="281"/>
      <c r="C393" s="291"/>
      <c r="D393" s="285"/>
      <c r="E393" s="285"/>
      <c r="F393" s="285"/>
      <c r="G393" s="285"/>
      <c r="H393" s="285"/>
      <c r="I393" s="285"/>
      <c r="J393" s="285"/>
      <c r="K393" s="314"/>
      <c r="L393" s="285"/>
      <c r="M393" s="285"/>
      <c r="N393" s="285"/>
      <c r="O393" s="285"/>
      <c r="P393" s="285"/>
    </row>
    <row r="394" spans="1:16">
      <c r="A394" s="281"/>
      <c r="B394" s="281">
        <v>95</v>
      </c>
      <c r="C394" s="282"/>
      <c r="D394" s="281"/>
      <c r="E394" s="281"/>
      <c r="F394" s="281"/>
      <c r="G394" s="281"/>
      <c r="H394" s="281"/>
      <c r="I394" s="281"/>
      <c r="J394" s="321"/>
      <c r="K394" s="312"/>
      <c r="L394" s="321"/>
      <c r="M394" s="322"/>
      <c r="N394" s="322"/>
      <c r="O394" s="322"/>
      <c r="P394" s="322"/>
    </row>
    <row r="395" spans="1:16">
      <c r="A395" s="281"/>
      <c r="B395" s="281"/>
      <c r="C395" s="282"/>
      <c r="D395" s="281"/>
      <c r="E395" s="281"/>
      <c r="F395" s="281"/>
      <c r="G395" s="281"/>
      <c r="H395" s="281"/>
      <c r="I395" s="281"/>
      <c r="J395" s="319"/>
      <c r="K395" s="313"/>
      <c r="L395" s="319"/>
      <c r="M395" s="313"/>
      <c r="N395" s="313"/>
      <c r="O395" s="313"/>
      <c r="P395" s="313"/>
    </row>
    <row r="396" spans="1:16">
      <c r="A396" s="281"/>
      <c r="B396" s="281"/>
      <c r="C396" s="282"/>
      <c r="D396" s="281"/>
      <c r="E396" s="281"/>
      <c r="F396" s="281"/>
      <c r="G396" s="281"/>
      <c r="H396" s="281"/>
      <c r="I396" s="292"/>
      <c r="J396" s="319"/>
      <c r="K396" s="313"/>
      <c r="L396" s="319"/>
      <c r="M396" s="313"/>
      <c r="N396" s="313"/>
      <c r="O396" s="313"/>
      <c r="P396" s="313"/>
    </row>
    <row r="397" spans="1:16">
      <c r="A397" s="281"/>
      <c r="B397" s="281"/>
      <c r="C397" s="282"/>
      <c r="D397" s="281"/>
      <c r="E397" s="281"/>
      <c r="F397" s="281"/>
      <c r="G397" s="281"/>
      <c r="H397" s="281"/>
      <c r="I397" s="292"/>
      <c r="J397" s="320"/>
      <c r="K397" s="314"/>
      <c r="L397" s="320"/>
      <c r="M397" s="314"/>
      <c r="N397" s="314"/>
      <c r="O397" s="314"/>
      <c r="P397" s="314"/>
    </row>
    <row r="398" spans="1:16">
      <c r="A398" s="285"/>
      <c r="B398" s="281">
        <v>96</v>
      </c>
      <c r="C398" s="291"/>
      <c r="D398" s="285"/>
      <c r="E398" s="285"/>
      <c r="F398" s="285"/>
      <c r="G398" s="285"/>
      <c r="H398" s="285"/>
      <c r="I398" s="286"/>
      <c r="J398" s="286"/>
      <c r="K398" s="312"/>
      <c r="L398" s="286"/>
      <c r="M398" s="286"/>
      <c r="N398" s="286"/>
      <c r="O398" s="286"/>
      <c r="P398" s="286"/>
    </row>
    <row r="399" spans="1:16">
      <c r="A399" s="285"/>
      <c r="B399" s="281"/>
      <c r="C399" s="291"/>
      <c r="D399" s="285"/>
      <c r="E399" s="285"/>
      <c r="F399" s="285"/>
      <c r="G399" s="285"/>
      <c r="H399" s="285"/>
      <c r="I399" s="286"/>
      <c r="J399" s="286"/>
      <c r="K399" s="313"/>
      <c r="L399" s="286"/>
      <c r="M399" s="286"/>
      <c r="N399" s="286"/>
      <c r="O399" s="286"/>
      <c r="P399" s="286"/>
    </row>
    <row r="400" spans="1:16">
      <c r="A400" s="285"/>
      <c r="B400" s="281"/>
      <c r="C400" s="291"/>
      <c r="D400" s="285"/>
      <c r="E400" s="285"/>
      <c r="F400" s="285"/>
      <c r="G400" s="285"/>
      <c r="H400" s="285"/>
      <c r="I400" s="286"/>
      <c r="J400" s="286"/>
      <c r="K400" s="313"/>
      <c r="L400" s="286"/>
      <c r="M400" s="286"/>
      <c r="N400" s="286"/>
      <c r="O400" s="286"/>
      <c r="P400" s="286"/>
    </row>
    <row r="401" spans="1:16">
      <c r="A401" s="285"/>
      <c r="B401" s="281"/>
      <c r="C401" s="291"/>
      <c r="D401" s="285"/>
      <c r="E401" s="285"/>
      <c r="F401" s="285"/>
      <c r="G401" s="285"/>
      <c r="H401" s="285"/>
      <c r="I401" s="286"/>
      <c r="J401" s="286"/>
      <c r="K401" s="314"/>
      <c r="L401" s="286"/>
      <c r="M401" s="286"/>
      <c r="N401" s="286"/>
      <c r="O401" s="286"/>
      <c r="P401" s="286"/>
    </row>
    <row r="402" spans="1:16">
      <c r="A402" s="281"/>
      <c r="B402" s="281">
        <v>97</v>
      </c>
      <c r="C402" s="282"/>
      <c r="D402" s="281"/>
      <c r="E402" s="281"/>
      <c r="F402" s="281"/>
      <c r="G402" s="281"/>
      <c r="H402" s="281"/>
      <c r="I402" s="281"/>
      <c r="J402" s="321"/>
      <c r="K402" s="312"/>
      <c r="L402" s="321"/>
      <c r="M402" s="322"/>
      <c r="N402" s="322"/>
      <c r="O402" s="322"/>
      <c r="P402" s="322"/>
    </row>
    <row r="403" spans="1:16">
      <c r="A403" s="281"/>
      <c r="B403" s="281"/>
      <c r="C403" s="282"/>
      <c r="D403" s="281"/>
      <c r="E403" s="281"/>
      <c r="F403" s="281"/>
      <c r="G403" s="281"/>
      <c r="H403" s="281"/>
      <c r="I403" s="281"/>
      <c r="J403" s="319"/>
      <c r="K403" s="313"/>
      <c r="L403" s="319"/>
      <c r="M403" s="313"/>
      <c r="N403" s="313"/>
      <c r="O403" s="313"/>
      <c r="P403" s="313"/>
    </row>
    <row r="404" spans="1:16">
      <c r="A404" s="281"/>
      <c r="B404" s="281"/>
      <c r="C404" s="282"/>
      <c r="D404" s="281"/>
      <c r="E404" s="281"/>
      <c r="F404" s="281"/>
      <c r="G404" s="281"/>
      <c r="H404" s="281"/>
      <c r="I404" s="292"/>
      <c r="J404" s="319"/>
      <c r="K404" s="313"/>
      <c r="L404" s="319"/>
      <c r="M404" s="313"/>
      <c r="N404" s="313"/>
      <c r="O404" s="313"/>
      <c r="P404" s="313"/>
    </row>
    <row r="405" spans="1:16">
      <c r="A405" s="281"/>
      <c r="B405" s="281"/>
      <c r="C405" s="282"/>
      <c r="D405" s="281"/>
      <c r="E405" s="281"/>
      <c r="F405" s="281"/>
      <c r="G405" s="281"/>
      <c r="H405" s="281"/>
      <c r="I405" s="292"/>
      <c r="J405" s="320"/>
      <c r="K405" s="314"/>
      <c r="L405" s="320"/>
      <c r="M405" s="314"/>
      <c r="N405" s="314"/>
      <c r="O405" s="314"/>
      <c r="P405" s="314"/>
    </row>
    <row r="406" spans="1:16">
      <c r="A406" s="285"/>
      <c r="B406" s="281">
        <v>98</v>
      </c>
      <c r="C406" s="291"/>
      <c r="D406" s="285"/>
      <c r="E406" s="285"/>
      <c r="F406" s="285"/>
      <c r="G406" s="285"/>
      <c r="H406" s="285"/>
      <c r="I406" s="285"/>
      <c r="J406" s="285"/>
      <c r="K406" s="312"/>
      <c r="L406" s="285"/>
      <c r="M406" s="285"/>
      <c r="N406" s="285"/>
      <c r="O406" s="285"/>
      <c r="P406" s="285"/>
    </row>
    <row r="407" spans="1:16">
      <c r="A407" s="285"/>
      <c r="B407" s="281"/>
      <c r="C407" s="291"/>
      <c r="D407" s="285"/>
      <c r="E407" s="285"/>
      <c r="F407" s="285"/>
      <c r="G407" s="285"/>
      <c r="H407" s="285"/>
      <c r="I407" s="285"/>
      <c r="J407" s="285"/>
      <c r="K407" s="313"/>
      <c r="L407" s="285"/>
      <c r="M407" s="285"/>
      <c r="N407" s="285"/>
      <c r="O407" s="285"/>
      <c r="P407" s="285"/>
    </row>
    <row r="408" spans="1:16">
      <c r="A408" s="285"/>
      <c r="B408" s="281"/>
      <c r="C408" s="291"/>
      <c r="D408" s="285"/>
      <c r="E408" s="285"/>
      <c r="F408" s="285"/>
      <c r="G408" s="285"/>
      <c r="H408" s="285"/>
      <c r="I408" s="285"/>
      <c r="J408" s="285"/>
      <c r="K408" s="313"/>
      <c r="L408" s="285"/>
      <c r="M408" s="285"/>
      <c r="N408" s="285"/>
      <c r="O408" s="285"/>
      <c r="P408" s="285"/>
    </row>
    <row r="409" spans="1:16">
      <c r="A409" s="285"/>
      <c r="B409" s="281"/>
      <c r="C409" s="291"/>
      <c r="D409" s="285"/>
      <c r="E409" s="285"/>
      <c r="F409" s="285"/>
      <c r="G409" s="285"/>
      <c r="H409" s="285"/>
      <c r="I409" s="285"/>
      <c r="J409" s="285"/>
      <c r="K409" s="314"/>
      <c r="L409" s="285"/>
      <c r="M409" s="285"/>
      <c r="N409" s="285"/>
      <c r="O409" s="285"/>
      <c r="P409" s="285"/>
    </row>
    <row r="410" spans="1:16">
      <c r="A410" s="281"/>
      <c r="B410" s="281">
        <v>99</v>
      </c>
      <c r="C410" s="282"/>
      <c r="D410" s="281"/>
      <c r="E410" s="281"/>
      <c r="F410" s="281"/>
      <c r="G410" s="281"/>
      <c r="H410" s="281"/>
      <c r="I410" s="281"/>
      <c r="J410" s="321"/>
      <c r="K410" s="312"/>
      <c r="L410" s="321"/>
      <c r="M410" s="322"/>
      <c r="N410" s="322"/>
      <c r="O410" s="322"/>
      <c r="P410" s="322"/>
    </row>
    <row r="411" spans="1:16">
      <c r="A411" s="281"/>
      <c r="B411" s="281"/>
      <c r="C411" s="282"/>
      <c r="D411" s="281"/>
      <c r="E411" s="281"/>
      <c r="F411" s="281"/>
      <c r="G411" s="281"/>
      <c r="H411" s="281"/>
      <c r="I411" s="281"/>
      <c r="J411" s="319"/>
      <c r="K411" s="313"/>
      <c r="L411" s="319"/>
      <c r="M411" s="313"/>
      <c r="N411" s="313"/>
      <c r="O411" s="313"/>
      <c r="P411" s="313"/>
    </row>
    <row r="412" spans="1:16">
      <c r="A412" s="281"/>
      <c r="B412" s="281"/>
      <c r="C412" s="282"/>
      <c r="D412" s="281"/>
      <c r="E412" s="281"/>
      <c r="F412" s="281"/>
      <c r="G412" s="281"/>
      <c r="H412" s="281"/>
      <c r="I412" s="292"/>
      <c r="J412" s="319"/>
      <c r="K412" s="313"/>
      <c r="L412" s="319"/>
      <c r="M412" s="313"/>
      <c r="N412" s="313"/>
      <c r="O412" s="313"/>
      <c r="P412" s="313"/>
    </row>
    <row r="413" spans="1:16">
      <c r="A413" s="281"/>
      <c r="B413" s="281"/>
      <c r="C413" s="282"/>
      <c r="D413" s="281"/>
      <c r="E413" s="281"/>
      <c r="F413" s="281"/>
      <c r="G413" s="281"/>
      <c r="H413" s="281"/>
      <c r="I413" s="292"/>
      <c r="J413" s="320"/>
      <c r="K413" s="314"/>
      <c r="L413" s="320"/>
      <c r="M413" s="314"/>
      <c r="N413" s="314"/>
      <c r="O413" s="314"/>
      <c r="P413" s="314"/>
    </row>
    <row r="414" spans="1:16">
      <c r="A414" s="285"/>
      <c r="B414" s="281">
        <v>100</v>
      </c>
      <c r="C414" s="291"/>
      <c r="D414" s="285"/>
      <c r="E414" s="285"/>
      <c r="F414" s="285"/>
      <c r="G414" s="285"/>
      <c r="H414" s="285"/>
      <c r="I414" s="285"/>
      <c r="J414" s="285"/>
      <c r="K414" s="312"/>
      <c r="L414" s="285"/>
      <c r="M414" s="285"/>
      <c r="N414" s="285"/>
      <c r="O414" s="285"/>
      <c r="P414" s="285"/>
    </row>
    <row r="415" spans="1:16">
      <c r="A415" s="285"/>
      <c r="B415" s="281"/>
      <c r="C415" s="291"/>
      <c r="D415" s="285"/>
      <c r="E415" s="285"/>
      <c r="F415" s="285"/>
      <c r="G415" s="285"/>
      <c r="H415" s="285"/>
      <c r="I415" s="285"/>
      <c r="J415" s="285"/>
      <c r="K415" s="313"/>
      <c r="L415" s="285"/>
      <c r="M415" s="285"/>
      <c r="N415" s="285"/>
      <c r="O415" s="285"/>
      <c r="P415" s="285"/>
    </row>
    <row r="416" spans="1:16">
      <c r="A416" s="285"/>
      <c r="B416" s="281"/>
      <c r="C416" s="291"/>
      <c r="D416" s="285"/>
      <c r="E416" s="285"/>
      <c r="F416" s="285"/>
      <c r="G416" s="285"/>
      <c r="H416" s="285"/>
      <c r="I416" s="285"/>
      <c r="J416" s="285"/>
      <c r="K416" s="313"/>
      <c r="L416" s="285"/>
      <c r="M416" s="285"/>
      <c r="N416" s="285"/>
      <c r="O416" s="285"/>
      <c r="P416" s="285"/>
    </row>
    <row r="417" spans="1:16">
      <c r="A417" s="285"/>
      <c r="B417" s="281"/>
      <c r="C417" s="291"/>
      <c r="D417" s="285"/>
      <c r="E417" s="285"/>
      <c r="F417" s="285"/>
      <c r="G417" s="285"/>
      <c r="H417" s="285"/>
      <c r="I417" s="285"/>
      <c r="J417" s="285"/>
      <c r="K417" s="314"/>
      <c r="L417" s="285"/>
      <c r="M417" s="285"/>
      <c r="N417" s="285"/>
      <c r="O417" s="285"/>
      <c r="P417" s="285"/>
    </row>
    <row r="418" spans="1:16">
      <c r="A418" s="281"/>
      <c r="B418" s="281">
        <v>101</v>
      </c>
      <c r="C418" s="282"/>
      <c r="D418" s="281"/>
      <c r="E418" s="281"/>
      <c r="F418" s="281"/>
      <c r="G418" s="281"/>
      <c r="H418" s="281"/>
      <c r="I418" s="281"/>
      <c r="J418" s="321"/>
      <c r="K418" s="312"/>
      <c r="L418" s="321"/>
      <c r="M418" s="322"/>
      <c r="N418" s="322"/>
      <c r="O418" s="322"/>
      <c r="P418" s="322"/>
    </row>
    <row r="419" spans="1:16">
      <c r="A419" s="281"/>
      <c r="B419" s="281"/>
      <c r="C419" s="282"/>
      <c r="D419" s="281"/>
      <c r="E419" s="281"/>
      <c r="F419" s="281"/>
      <c r="G419" s="281"/>
      <c r="H419" s="281"/>
      <c r="I419" s="281"/>
      <c r="J419" s="319"/>
      <c r="K419" s="313"/>
      <c r="L419" s="319"/>
      <c r="M419" s="313"/>
      <c r="N419" s="313"/>
      <c r="O419" s="313"/>
      <c r="P419" s="313"/>
    </row>
    <row r="420" spans="1:16">
      <c r="A420" s="281"/>
      <c r="B420" s="281"/>
      <c r="C420" s="282"/>
      <c r="D420" s="281"/>
      <c r="E420" s="281"/>
      <c r="F420" s="281"/>
      <c r="G420" s="281"/>
      <c r="H420" s="281"/>
      <c r="I420" s="292"/>
      <c r="J420" s="319"/>
      <c r="K420" s="313"/>
      <c r="L420" s="319"/>
      <c r="M420" s="313"/>
      <c r="N420" s="313"/>
      <c r="O420" s="313"/>
      <c r="P420" s="313"/>
    </row>
    <row r="421" spans="1:16">
      <c r="A421" s="281"/>
      <c r="B421" s="281"/>
      <c r="C421" s="282"/>
      <c r="D421" s="281"/>
      <c r="E421" s="281"/>
      <c r="F421" s="281"/>
      <c r="G421" s="281"/>
      <c r="H421" s="281"/>
      <c r="I421" s="292"/>
      <c r="J421" s="320"/>
      <c r="K421" s="314"/>
      <c r="L421" s="320"/>
      <c r="M421" s="314"/>
      <c r="N421" s="314"/>
      <c r="O421" s="314"/>
      <c r="P421" s="314"/>
    </row>
    <row r="422" spans="1:16">
      <c r="A422" s="285"/>
      <c r="B422" s="281">
        <v>102</v>
      </c>
      <c r="C422" s="291"/>
      <c r="D422" s="285"/>
      <c r="E422" s="285"/>
      <c r="F422" s="285"/>
      <c r="G422" s="285"/>
      <c r="H422" s="285"/>
      <c r="I422" s="285"/>
      <c r="J422" s="285"/>
      <c r="K422" s="312"/>
      <c r="L422" s="286"/>
      <c r="M422" s="286"/>
      <c r="N422" s="286"/>
      <c r="O422" s="286"/>
      <c r="P422" s="286"/>
    </row>
    <row r="423" spans="1:16">
      <c r="A423" s="285"/>
      <c r="B423" s="281"/>
      <c r="C423" s="291"/>
      <c r="D423" s="285"/>
      <c r="E423" s="285"/>
      <c r="F423" s="285"/>
      <c r="G423" s="285"/>
      <c r="H423" s="285"/>
      <c r="I423" s="285"/>
      <c r="J423" s="285"/>
      <c r="K423" s="313"/>
      <c r="L423" s="286"/>
      <c r="M423" s="286"/>
      <c r="N423" s="286"/>
      <c r="O423" s="286"/>
      <c r="P423" s="286"/>
    </row>
    <row r="424" spans="1:16">
      <c r="A424" s="285"/>
      <c r="B424" s="281"/>
      <c r="C424" s="291"/>
      <c r="D424" s="285"/>
      <c r="E424" s="285"/>
      <c r="F424" s="285"/>
      <c r="G424" s="285"/>
      <c r="H424" s="285"/>
      <c r="I424" s="285"/>
      <c r="J424" s="285"/>
      <c r="K424" s="313"/>
      <c r="L424" s="286"/>
      <c r="M424" s="286"/>
      <c r="N424" s="286"/>
      <c r="O424" s="286"/>
      <c r="P424" s="286"/>
    </row>
    <row r="425" spans="1:16">
      <c r="A425" s="285"/>
      <c r="B425" s="281"/>
      <c r="C425" s="291"/>
      <c r="D425" s="285"/>
      <c r="E425" s="285"/>
      <c r="F425" s="285"/>
      <c r="G425" s="285"/>
      <c r="H425" s="285"/>
      <c r="I425" s="285"/>
      <c r="J425" s="285"/>
      <c r="K425" s="314"/>
      <c r="L425" s="286"/>
      <c r="M425" s="286"/>
      <c r="N425" s="286"/>
      <c r="O425" s="286"/>
      <c r="P425" s="286"/>
    </row>
    <row r="426" spans="1:16">
      <c r="A426" s="281"/>
      <c r="B426" s="281">
        <v>103</v>
      </c>
      <c r="C426" s="282"/>
      <c r="D426" s="281"/>
      <c r="E426" s="281"/>
      <c r="F426" s="281"/>
      <c r="G426" s="281"/>
      <c r="H426" s="281"/>
      <c r="I426" s="281"/>
      <c r="J426" s="321"/>
      <c r="K426" s="312"/>
      <c r="L426" s="321"/>
      <c r="M426" s="322"/>
      <c r="N426" s="322"/>
      <c r="O426" s="322"/>
      <c r="P426" s="322"/>
    </row>
    <row r="427" spans="1:16">
      <c r="A427" s="281"/>
      <c r="B427" s="281"/>
      <c r="C427" s="282"/>
      <c r="D427" s="281"/>
      <c r="E427" s="281"/>
      <c r="F427" s="281"/>
      <c r="G427" s="281"/>
      <c r="H427" s="281"/>
      <c r="I427" s="281"/>
      <c r="J427" s="319"/>
      <c r="K427" s="313"/>
      <c r="L427" s="319"/>
      <c r="M427" s="313"/>
      <c r="N427" s="313"/>
      <c r="O427" s="313"/>
      <c r="P427" s="313"/>
    </row>
    <row r="428" spans="1:16">
      <c r="A428" s="281"/>
      <c r="B428" s="281"/>
      <c r="C428" s="282"/>
      <c r="D428" s="281"/>
      <c r="E428" s="281"/>
      <c r="F428" s="281"/>
      <c r="G428" s="281"/>
      <c r="H428" s="281"/>
      <c r="I428" s="292"/>
      <c r="J428" s="319"/>
      <c r="K428" s="313"/>
      <c r="L428" s="319"/>
      <c r="M428" s="313"/>
      <c r="N428" s="313"/>
      <c r="O428" s="313"/>
      <c r="P428" s="313"/>
    </row>
    <row r="429" spans="1:16">
      <c r="A429" s="281"/>
      <c r="B429" s="281"/>
      <c r="C429" s="282"/>
      <c r="D429" s="281"/>
      <c r="E429" s="281"/>
      <c r="F429" s="281"/>
      <c r="G429" s="281"/>
      <c r="H429" s="281"/>
      <c r="I429" s="292"/>
      <c r="J429" s="320"/>
      <c r="K429" s="314"/>
      <c r="L429" s="320"/>
      <c r="M429" s="314"/>
      <c r="N429" s="314"/>
      <c r="O429" s="314"/>
      <c r="P429" s="314"/>
    </row>
    <row r="430" spans="1:16">
      <c r="A430" s="285"/>
      <c r="B430" s="281">
        <v>104</v>
      </c>
      <c r="C430" s="291"/>
      <c r="D430" s="285"/>
      <c r="E430" s="285"/>
      <c r="F430" s="285"/>
      <c r="G430" s="285"/>
      <c r="H430" s="285"/>
      <c r="I430" s="285"/>
      <c r="J430" s="285"/>
      <c r="K430" s="312"/>
      <c r="L430" s="285"/>
      <c r="M430" s="285"/>
      <c r="N430" s="285"/>
      <c r="O430" s="285"/>
      <c r="P430" s="285"/>
    </row>
    <row r="431" spans="1:16">
      <c r="A431" s="285"/>
      <c r="B431" s="281"/>
      <c r="C431" s="291"/>
      <c r="D431" s="285"/>
      <c r="E431" s="285"/>
      <c r="F431" s="285"/>
      <c r="G431" s="285"/>
      <c r="H431" s="285"/>
      <c r="I431" s="285"/>
      <c r="J431" s="285"/>
      <c r="K431" s="313"/>
      <c r="L431" s="285"/>
      <c r="M431" s="285"/>
      <c r="N431" s="285"/>
      <c r="O431" s="285"/>
      <c r="P431" s="285"/>
    </row>
    <row r="432" spans="1:16">
      <c r="A432" s="285"/>
      <c r="B432" s="281"/>
      <c r="C432" s="291"/>
      <c r="D432" s="285"/>
      <c r="E432" s="285"/>
      <c r="F432" s="285"/>
      <c r="G432" s="285"/>
      <c r="H432" s="285"/>
      <c r="I432" s="285"/>
      <c r="J432" s="285"/>
      <c r="K432" s="313"/>
      <c r="L432" s="285"/>
      <c r="M432" s="285"/>
      <c r="N432" s="285"/>
      <c r="O432" s="285"/>
      <c r="P432" s="285"/>
    </row>
    <row r="433" spans="1:16">
      <c r="A433" s="285"/>
      <c r="B433" s="281"/>
      <c r="C433" s="291"/>
      <c r="D433" s="285"/>
      <c r="E433" s="285"/>
      <c r="F433" s="285"/>
      <c r="G433" s="285"/>
      <c r="H433" s="285"/>
      <c r="I433" s="285"/>
      <c r="J433" s="285"/>
      <c r="K433" s="314"/>
      <c r="L433" s="285"/>
      <c r="M433" s="285"/>
      <c r="N433" s="285"/>
      <c r="O433" s="285"/>
      <c r="P433" s="285"/>
    </row>
    <row r="434" spans="1:16">
      <c r="A434" s="281"/>
      <c r="B434" s="281">
        <v>105</v>
      </c>
      <c r="C434" s="282"/>
      <c r="D434" s="281"/>
      <c r="E434" s="281"/>
      <c r="F434" s="281"/>
      <c r="G434" s="281"/>
      <c r="H434" s="281"/>
      <c r="I434" s="281"/>
      <c r="J434" s="321"/>
      <c r="K434" s="312"/>
      <c r="L434" s="321"/>
      <c r="M434" s="322"/>
      <c r="N434" s="322"/>
      <c r="O434" s="322"/>
      <c r="P434" s="322"/>
    </row>
    <row r="435" spans="1:16">
      <c r="A435" s="281"/>
      <c r="B435" s="281"/>
      <c r="C435" s="282"/>
      <c r="D435" s="281"/>
      <c r="E435" s="281"/>
      <c r="F435" s="281"/>
      <c r="G435" s="281"/>
      <c r="H435" s="281"/>
      <c r="I435" s="281"/>
      <c r="J435" s="319"/>
      <c r="K435" s="313"/>
      <c r="L435" s="319"/>
      <c r="M435" s="313"/>
      <c r="N435" s="313"/>
      <c r="O435" s="313"/>
      <c r="P435" s="313"/>
    </row>
    <row r="436" spans="1:16">
      <c r="A436" s="281"/>
      <c r="B436" s="281"/>
      <c r="C436" s="282"/>
      <c r="D436" s="281"/>
      <c r="E436" s="281"/>
      <c r="F436" s="281"/>
      <c r="G436" s="281"/>
      <c r="H436" s="281"/>
      <c r="I436" s="292"/>
      <c r="J436" s="319"/>
      <c r="K436" s="313"/>
      <c r="L436" s="319"/>
      <c r="M436" s="313"/>
      <c r="N436" s="313"/>
      <c r="O436" s="313"/>
      <c r="P436" s="313"/>
    </row>
    <row r="437" spans="1:16">
      <c r="A437" s="281"/>
      <c r="B437" s="281"/>
      <c r="C437" s="282"/>
      <c r="D437" s="281"/>
      <c r="E437" s="281"/>
      <c r="F437" s="281"/>
      <c r="G437" s="281"/>
      <c r="H437" s="281"/>
      <c r="I437" s="292"/>
      <c r="J437" s="320"/>
      <c r="K437" s="314"/>
      <c r="L437" s="320"/>
      <c r="M437" s="314"/>
      <c r="N437" s="314"/>
      <c r="O437" s="314"/>
      <c r="P437" s="314"/>
    </row>
    <row r="438" spans="1:16">
      <c r="A438" s="285"/>
      <c r="B438" s="281">
        <v>106</v>
      </c>
      <c r="C438" s="291"/>
      <c r="D438" s="285"/>
      <c r="E438" s="285"/>
      <c r="F438" s="285"/>
      <c r="G438" s="285"/>
      <c r="H438" s="285"/>
      <c r="I438" s="285"/>
      <c r="J438" s="285"/>
      <c r="K438" s="312"/>
      <c r="L438" s="285"/>
      <c r="M438" s="285"/>
      <c r="N438" s="285"/>
      <c r="O438" s="285"/>
      <c r="P438" s="285"/>
    </row>
    <row r="439" spans="1:16">
      <c r="A439" s="285"/>
      <c r="B439" s="281"/>
      <c r="C439" s="291"/>
      <c r="D439" s="285"/>
      <c r="E439" s="285"/>
      <c r="F439" s="285"/>
      <c r="G439" s="285"/>
      <c r="H439" s="285"/>
      <c r="I439" s="285"/>
      <c r="J439" s="285"/>
      <c r="K439" s="313"/>
      <c r="L439" s="285"/>
      <c r="M439" s="285"/>
      <c r="N439" s="285"/>
      <c r="O439" s="285"/>
      <c r="P439" s="285"/>
    </row>
    <row r="440" spans="1:16">
      <c r="A440" s="285"/>
      <c r="B440" s="281"/>
      <c r="C440" s="291"/>
      <c r="D440" s="285"/>
      <c r="E440" s="285"/>
      <c r="F440" s="285"/>
      <c r="G440" s="285"/>
      <c r="H440" s="285"/>
      <c r="I440" s="285"/>
      <c r="J440" s="285"/>
      <c r="K440" s="313"/>
      <c r="L440" s="285"/>
      <c r="M440" s="285"/>
      <c r="N440" s="285"/>
      <c r="O440" s="285"/>
      <c r="P440" s="285"/>
    </row>
    <row r="441" spans="1:16">
      <c r="A441" s="285"/>
      <c r="B441" s="281"/>
      <c r="C441" s="291"/>
      <c r="D441" s="285"/>
      <c r="E441" s="285"/>
      <c r="F441" s="285"/>
      <c r="G441" s="285"/>
      <c r="H441" s="285"/>
      <c r="I441" s="285"/>
      <c r="J441" s="285"/>
      <c r="K441" s="314"/>
      <c r="L441" s="285"/>
      <c r="M441" s="285"/>
      <c r="N441" s="285"/>
      <c r="O441" s="285"/>
      <c r="P441" s="285"/>
    </row>
    <row r="442" spans="1:16">
      <c r="A442" s="281"/>
      <c r="B442" s="281">
        <v>107</v>
      </c>
      <c r="C442" s="282"/>
      <c r="D442" s="281"/>
      <c r="E442" s="281"/>
      <c r="F442" s="281"/>
      <c r="G442" s="281"/>
      <c r="H442" s="281"/>
      <c r="I442" s="281"/>
      <c r="J442" s="321"/>
      <c r="K442" s="312"/>
      <c r="L442" s="321"/>
      <c r="M442" s="322"/>
      <c r="N442" s="322"/>
      <c r="O442" s="322"/>
      <c r="P442" s="322"/>
    </row>
    <row r="443" spans="1:16">
      <c r="A443" s="281"/>
      <c r="B443" s="281"/>
      <c r="C443" s="282"/>
      <c r="D443" s="281"/>
      <c r="E443" s="281"/>
      <c r="F443" s="281"/>
      <c r="G443" s="281"/>
      <c r="H443" s="281"/>
      <c r="I443" s="281"/>
      <c r="J443" s="319"/>
      <c r="K443" s="313"/>
      <c r="L443" s="319"/>
      <c r="M443" s="313"/>
      <c r="N443" s="313"/>
      <c r="O443" s="313"/>
      <c r="P443" s="313"/>
    </row>
    <row r="444" spans="1:16">
      <c r="A444" s="281"/>
      <c r="B444" s="281"/>
      <c r="C444" s="282"/>
      <c r="D444" s="281"/>
      <c r="E444" s="281"/>
      <c r="F444" s="281"/>
      <c r="G444" s="281"/>
      <c r="H444" s="281"/>
      <c r="I444" s="292"/>
      <c r="J444" s="319"/>
      <c r="K444" s="313"/>
      <c r="L444" s="319"/>
      <c r="M444" s="313"/>
      <c r="N444" s="313"/>
      <c r="O444" s="313"/>
      <c r="P444" s="313"/>
    </row>
    <row r="445" spans="1:16">
      <c r="A445" s="281"/>
      <c r="B445" s="281"/>
      <c r="C445" s="282"/>
      <c r="D445" s="281"/>
      <c r="E445" s="281"/>
      <c r="F445" s="281"/>
      <c r="G445" s="281"/>
      <c r="H445" s="281"/>
      <c r="I445" s="292"/>
      <c r="J445" s="320"/>
      <c r="K445" s="314"/>
      <c r="L445" s="320"/>
      <c r="M445" s="314"/>
      <c r="N445" s="314"/>
      <c r="O445" s="314"/>
      <c r="P445" s="314"/>
    </row>
    <row r="446" spans="1:16">
      <c r="A446" s="285"/>
      <c r="B446" s="281">
        <v>108</v>
      </c>
      <c r="C446" s="291"/>
      <c r="D446" s="285"/>
      <c r="E446" s="285"/>
      <c r="F446" s="285"/>
      <c r="G446" s="285"/>
      <c r="H446" s="285"/>
      <c r="I446" s="286"/>
      <c r="J446" s="286"/>
      <c r="K446" s="312"/>
      <c r="L446" s="286"/>
      <c r="M446" s="286"/>
      <c r="N446" s="286"/>
      <c r="O446" s="286"/>
      <c r="P446" s="286"/>
    </row>
    <row r="447" spans="1:16">
      <c r="A447" s="285"/>
      <c r="B447" s="281"/>
      <c r="C447" s="291"/>
      <c r="D447" s="285"/>
      <c r="E447" s="285"/>
      <c r="F447" s="285"/>
      <c r="G447" s="285"/>
      <c r="H447" s="285"/>
      <c r="I447" s="286"/>
      <c r="J447" s="286"/>
      <c r="K447" s="313"/>
      <c r="L447" s="286"/>
      <c r="M447" s="286"/>
      <c r="N447" s="286"/>
      <c r="O447" s="286"/>
      <c r="P447" s="286"/>
    </row>
    <row r="448" spans="1:16">
      <c r="A448" s="285"/>
      <c r="B448" s="281"/>
      <c r="C448" s="291"/>
      <c r="D448" s="285"/>
      <c r="E448" s="285"/>
      <c r="F448" s="285"/>
      <c r="G448" s="285"/>
      <c r="H448" s="285"/>
      <c r="I448" s="286"/>
      <c r="J448" s="286"/>
      <c r="K448" s="313"/>
      <c r="L448" s="286"/>
      <c r="M448" s="286"/>
      <c r="N448" s="286"/>
      <c r="O448" s="286"/>
      <c r="P448" s="286"/>
    </row>
    <row r="449" spans="1:16">
      <c r="A449" s="285"/>
      <c r="B449" s="281"/>
      <c r="C449" s="291"/>
      <c r="D449" s="285"/>
      <c r="E449" s="285"/>
      <c r="F449" s="285"/>
      <c r="G449" s="285"/>
      <c r="H449" s="285"/>
      <c r="I449" s="286"/>
      <c r="J449" s="286"/>
      <c r="K449" s="314"/>
      <c r="L449" s="286"/>
      <c r="M449" s="286"/>
      <c r="N449" s="286"/>
      <c r="O449" s="286"/>
      <c r="P449" s="286"/>
    </row>
    <row r="450" spans="1:16">
      <c r="A450" s="281"/>
      <c r="B450" s="281">
        <v>109</v>
      </c>
      <c r="C450" s="282"/>
      <c r="D450" s="281"/>
      <c r="E450" s="281"/>
      <c r="F450" s="281"/>
      <c r="G450" s="281"/>
      <c r="H450" s="281"/>
      <c r="I450" s="281"/>
      <c r="J450" s="321"/>
      <c r="K450" s="312"/>
      <c r="L450" s="321"/>
      <c r="M450" s="322"/>
      <c r="N450" s="322"/>
      <c r="O450" s="322"/>
      <c r="P450" s="322"/>
    </row>
    <row r="451" spans="1:16">
      <c r="A451" s="281"/>
      <c r="B451" s="281"/>
      <c r="C451" s="282"/>
      <c r="D451" s="281"/>
      <c r="E451" s="281"/>
      <c r="F451" s="281"/>
      <c r="G451" s="281"/>
      <c r="H451" s="281"/>
      <c r="I451" s="281"/>
      <c r="J451" s="319"/>
      <c r="K451" s="313"/>
      <c r="L451" s="319"/>
      <c r="M451" s="313"/>
      <c r="N451" s="313"/>
      <c r="O451" s="313"/>
      <c r="P451" s="313"/>
    </row>
    <row r="452" spans="1:16">
      <c r="A452" s="281"/>
      <c r="B452" s="281"/>
      <c r="C452" s="282"/>
      <c r="D452" s="281"/>
      <c r="E452" s="281"/>
      <c r="F452" s="281"/>
      <c r="G452" s="281"/>
      <c r="H452" s="281"/>
      <c r="I452" s="292"/>
      <c r="J452" s="319"/>
      <c r="K452" s="313"/>
      <c r="L452" s="319"/>
      <c r="M452" s="313"/>
      <c r="N452" s="313"/>
      <c r="O452" s="313"/>
      <c r="P452" s="313"/>
    </row>
    <row r="453" spans="1:16">
      <c r="A453" s="281"/>
      <c r="B453" s="281"/>
      <c r="C453" s="282"/>
      <c r="D453" s="281"/>
      <c r="E453" s="281"/>
      <c r="F453" s="281"/>
      <c r="G453" s="281"/>
      <c r="H453" s="281"/>
      <c r="I453" s="292"/>
      <c r="J453" s="320"/>
      <c r="K453" s="314"/>
      <c r="L453" s="320"/>
      <c r="M453" s="314"/>
      <c r="N453" s="314"/>
      <c r="O453" s="314"/>
      <c r="P453" s="314"/>
    </row>
    <row r="454" spans="1:16">
      <c r="A454" s="285"/>
      <c r="B454" s="281">
        <v>110</v>
      </c>
      <c r="C454" s="291"/>
      <c r="D454" s="285"/>
      <c r="E454" s="285"/>
      <c r="F454" s="285"/>
      <c r="G454" s="285"/>
      <c r="H454" s="285"/>
      <c r="I454" s="285"/>
      <c r="J454" s="285"/>
      <c r="K454" s="312"/>
      <c r="L454" s="285"/>
      <c r="M454" s="285"/>
      <c r="N454" s="285"/>
      <c r="O454" s="285"/>
      <c r="P454" s="285"/>
    </row>
    <row r="455" spans="1:16">
      <c r="A455" s="285"/>
      <c r="B455" s="281"/>
      <c r="C455" s="291"/>
      <c r="D455" s="285"/>
      <c r="E455" s="285"/>
      <c r="F455" s="285"/>
      <c r="G455" s="285"/>
      <c r="H455" s="285"/>
      <c r="I455" s="285"/>
      <c r="J455" s="285"/>
      <c r="K455" s="313"/>
      <c r="L455" s="285"/>
      <c r="M455" s="285"/>
      <c r="N455" s="285"/>
      <c r="O455" s="285"/>
      <c r="P455" s="285"/>
    </row>
    <row r="456" spans="1:16">
      <c r="A456" s="285"/>
      <c r="B456" s="281"/>
      <c r="C456" s="291"/>
      <c r="D456" s="285"/>
      <c r="E456" s="285"/>
      <c r="F456" s="285"/>
      <c r="G456" s="285"/>
      <c r="H456" s="285"/>
      <c r="I456" s="285"/>
      <c r="J456" s="285"/>
      <c r="K456" s="313"/>
      <c r="L456" s="285"/>
      <c r="M456" s="285"/>
      <c r="N456" s="285"/>
      <c r="O456" s="285"/>
      <c r="P456" s="285"/>
    </row>
    <row r="457" spans="1:16">
      <c r="A457" s="285"/>
      <c r="B457" s="281"/>
      <c r="C457" s="291"/>
      <c r="D457" s="285"/>
      <c r="E457" s="285"/>
      <c r="F457" s="285"/>
      <c r="G457" s="285"/>
      <c r="H457" s="285"/>
      <c r="I457" s="285"/>
      <c r="J457" s="285"/>
      <c r="K457" s="314"/>
      <c r="L457" s="285"/>
      <c r="M457" s="285"/>
      <c r="N457" s="285"/>
      <c r="O457" s="285"/>
      <c r="P457" s="285"/>
    </row>
    <row r="458" spans="1:16">
      <c r="A458" s="281"/>
      <c r="B458" s="281">
        <v>111</v>
      </c>
      <c r="C458" s="282"/>
      <c r="D458" s="281"/>
      <c r="E458" s="281"/>
      <c r="F458" s="281"/>
      <c r="G458" s="281"/>
      <c r="H458" s="281"/>
      <c r="I458" s="281"/>
      <c r="J458" s="321"/>
      <c r="K458" s="312"/>
      <c r="L458" s="321"/>
      <c r="M458" s="322"/>
      <c r="N458" s="322"/>
      <c r="O458" s="322"/>
      <c r="P458" s="322"/>
    </row>
    <row r="459" spans="1:16">
      <c r="A459" s="281"/>
      <c r="B459" s="281"/>
      <c r="C459" s="282"/>
      <c r="D459" s="281"/>
      <c r="E459" s="281"/>
      <c r="F459" s="281"/>
      <c r="G459" s="281"/>
      <c r="H459" s="281"/>
      <c r="I459" s="281"/>
      <c r="J459" s="319"/>
      <c r="K459" s="313"/>
      <c r="L459" s="319"/>
      <c r="M459" s="313"/>
      <c r="N459" s="313"/>
      <c r="O459" s="313"/>
      <c r="P459" s="313"/>
    </row>
    <row r="460" spans="1:16">
      <c r="A460" s="281"/>
      <c r="B460" s="281"/>
      <c r="C460" s="282"/>
      <c r="D460" s="281"/>
      <c r="E460" s="281"/>
      <c r="F460" s="281"/>
      <c r="G460" s="281"/>
      <c r="H460" s="281"/>
      <c r="I460" s="292"/>
      <c r="J460" s="319"/>
      <c r="K460" s="313"/>
      <c r="L460" s="319"/>
      <c r="M460" s="313"/>
      <c r="N460" s="313"/>
      <c r="O460" s="313"/>
      <c r="P460" s="313"/>
    </row>
    <row r="461" spans="1:16">
      <c r="A461" s="281"/>
      <c r="B461" s="281"/>
      <c r="C461" s="282"/>
      <c r="D461" s="281"/>
      <c r="E461" s="281"/>
      <c r="F461" s="281"/>
      <c r="G461" s="281"/>
      <c r="H461" s="281"/>
      <c r="I461" s="292"/>
      <c r="J461" s="320"/>
      <c r="K461" s="314"/>
      <c r="L461" s="320"/>
      <c r="M461" s="314"/>
      <c r="N461" s="314"/>
      <c r="O461" s="314"/>
      <c r="P461" s="314"/>
    </row>
    <row r="462" spans="1:16">
      <c r="A462" s="285"/>
      <c r="B462" s="281">
        <v>112</v>
      </c>
      <c r="C462" s="291"/>
      <c r="D462" s="285"/>
      <c r="E462" s="285"/>
      <c r="F462" s="285"/>
      <c r="G462" s="285"/>
      <c r="H462" s="285"/>
      <c r="I462" s="285"/>
      <c r="J462" s="285"/>
      <c r="K462" s="312"/>
      <c r="L462" s="285"/>
      <c r="M462" s="285"/>
      <c r="N462" s="285"/>
      <c r="O462" s="285"/>
      <c r="P462" s="285"/>
    </row>
    <row r="463" spans="1:16">
      <c r="A463" s="285"/>
      <c r="B463" s="281"/>
      <c r="C463" s="291"/>
      <c r="D463" s="285"/>
      <c r="E463" s="285"/>
      <c r="F463" s="285"/>
      <c r="G463" s="285"/>
      <c r="H463" s="285"/>
      <c r="I463" s="285"/>
      <c r="J463" s="285"/>
      <c r="K463" s="313"/>
      <c r="L463" s="285"/>
      <c r="M463" s="285"/>
      <c r="N463" s="285"/>
      <c r="O463" s="285"/>
      <c r="P463" s="285"/>
    </row>
    <row r="464" spans="1:16">
      <c r="A464" s="285"/>
      <c r="B464" s="281"/>
      <c r="C464" s="291"/>
      <c r="D464" s="285"/>
      <c r="E464" s="285"/>
      <c r="F464" s="285"/>
      <c r="G464" s="285"/>
      <c r="H464" s="285"/>
      <c r="I464" s="285"/>
      <c r="J464" s="285"/>
      <c r="K464" s="313"/>
      <c r="L464" s="285"/>
      <c r="M464" s="285"/>
      <c r="N464" s="285"/>
      <c r="O464" s="285"/>
      <c r="P464" s="285"/>
    </row>
    <row r="465" spans="1:16">
      <c r="A465" s="285"/>
      <c r="B465" s="281"/>
      <c r="C465" s="291"/>
      <c r="D465" s="285"/>
      <c r="E465" s="285"/>
      <c r="F465" s="285"/>
      <c r="G465" s="285"/>
      <c r="H465" s="285"/>
      <c r="I465" s="285"/>
      <c r="J465" s="285"/>
      <c r="K465" s="314"/>
      <c r="L465" s="285"/>
      <c r="M465" s="285"/>
      <c r="N465" s="285"/>
      <c r="O465" s="285"/>
      <c r="P465" s="285"/>
    </row>
    <row r="466" spans="1:16">
      <c r="A466" s="281"/>
      <c r="B466" s="281">
        <v>113</v>
      </c>
      <c r="C466" s="282"/>
      <c r="D466" s="281"/>
      <c r="E466" s="281"/>
      <c r="F466" s="281"/>
      <c r="G466" s="281"/>
      <c r="H466" s="281"/>
      <c r="I466" s="281"/>
      <c r="J466" s="321"/>
      <c r="K466" s="312"/>
      <c r="L466" s="321"/>
      <c r="M466" s="322"/>
      <c r="N466" s="322"/>
      <c r="O466" s="322"/>
      <c r="P466" s="322"/>
    </row>
    <row r="467" spans="1:16">
      <c r="A467" s="281"/>
      <c r="B467" s="281"/>
      <c r="C467" s="282"/>
      <c r="D467" s="281"/>
      <c r="E467" s="281"/>
      <c r="F467" s="281"/>
      <c r="G467" s="281"/>
      <c r="H467" s="281"/>
      <c r="I467" s="281"/>
      <c r="J467" s="319"/>
      <c r="K467" s="313"/>
      <c r="L467" s="319"/>
      <c r="M467" s="313"/>
      <c r="N467" s="313"/>
      <c r="O467" s="313"/>
      <c r="P467" s="313"/>
    </row>
    <row r="468" spans="1:16">
      <c r="A468" s="281"/>
      <c r="B468" s="281"/>
      <c r="C468" s="282"/>
      <c r="D468" s="281"/>
      <c r="E468" s="281"/>
      <c r="F468" s="281"/>
      <c r="G468" s="281"/>
      <c r="H468" s="281"/>
      <c r="I468" s="292"/>
      <c r="J468" s="319"/>
      <c r="K468" s="313"/>
      <c r="L468" s="319"/>
      <c r="M468" s="313"/>
      <c r="N468" s="313"/>
      <c r="O468" s="313"/>
      <c r="P468" s="313"/>
    </row>
    <row r="469" spans="1:16">
      <c r="A469" s="281"/>
      <c r="B469" s="281"/>
      <c r="C469" s="282"/>
      <c r="D469" s="281"/>
      <c r="E469" s="281"/>
      <c r="F469" s="281"/>
      <c r="G469" s="281"/>
      <c r="H469" s="281"/>
      <c r="I469" s="292"/>
      <c r="J469" s="320"/>
      <c r="K469" s="314"/>
      <c r="L469" s="320"/>
      <c r="M469" s="314"/>
      <c r="N469" s="314"/>
      <c r="O469" s="314"/>
      <c r="P469" s="314"/>
    </row>
    <row r="470" spans="1:16">
      <c r="A470" s="285"/>
      <c r="B470" s="281">
        <v>114</v>
      </c>
      <c r="C470" s="291"/>
      <c r="D470" s="285"/>
      <c r="E470" s="285"/>
      <c r="F470" s="285"/>
      <c r="G470" s="285"/>
      <c r="H470" s="285"/>
      <c r="I470" s="286"/>
      <c r="J470" s="286"/>
      <c r="K470" s="312"/>
      <c r="L470" s="286"/>
      <c r="M470" s="286"/>
      <c r="N470" s="286"/>
      <c r="O470" s="286"/>
      <c r="P470" s="286"/>
    </row>
    <row r="471" spans="1:16">
      <c r="A471" s="285"/>
      <c r="B471" s="281"/>
      <c r="C471" s="291"/>
      <c r="D471" s="285"/>
      <c r="E471" s="285"/>
      <c r="F471" s="285"/>
      <c r="G471" s="285"/>
      <c r="H471" s="285"/>
      <c r="I471" s="286"/>
      <c r="J471" s="286"/>
      <c r="K471" s="313"/>
      <c r="L471" s="286"/>
      <c r="M471" s="286"/>
      <c r="N471" s="286"/>
      <c r="O471" s="286"/>
      <c r="P471" s="286"/>
    </row>
    <row r="472" spans="1:16">
      <c r="A472" s="285"/>
      <c r="B472" s="281"/>
      <c r="C472" s="291"/>
      <c r="D472" s="285"/>
      <c r="E472" s="285"/>
      <c r="F472" s="285"/>
      <c r="G472" s="285"/>
      <c r="H472" s="285"/>
      <c r="I472" s="286"/>
      <c r="J472" s="286"/>
      <c r="K472" s="313"/>
      <c r="L472" s="286"/>
      <c r="M472" s="286"/>
      <c r="N472" s="286"/>
      <c r="O472" s="286"/>
      <c r="P472" s="286"/>
    </row>
    <row r="473" spans="1:16">
      <c r="A473" s="285"/>
      <c r="B473" s="281"/>
      <c r="C473" s="291"/>
      <c r="D473" s="285"/>
      <c r="E473" s="285"/>
      <c r="F473" s="285"/>
      <c r="G473" s="285"/>
      <c r="H473" s="285"/>
      <c r="I473" s="286"/>
      <c r="J473" s="286"/>
      <c r="K473" s="314"/>
      <c r="L473" s="286"/>
      <c r="M473" s="286"/>
      <c r="N473" s="286"/>
      <c r="O473" s="286"/>
      <c r="P473" s="286"/>
    </row>
    <row r="474" spans="1:16">
      <c r="A474" s="281"/>
      <c r="B474" s="281">
        <v>115</v>
      </c>
      <c r="C474" s="282"/>
      <c r="D474" s="281"/>
      <c r="E474" s="281"/>
      <c r="F474" s="281"/>
      <c r="G474" s="281"/>
      <c r="H474" s="281"/>
      <c r="I474" s="281"/>
      <c r="J474" s="321"/>
      <c r="K474" s="312"/>
      <c r="L474" s="321"/>
      <c r="M474" s="322"/>
      <c r="N474" s="322"/>
      <c r="O474" s="322"/>
      <c r="P474" s="322"/>
    </row>
    <row r="475" spans="1:16">
      <c r="A475" s="281"/>
      <c r="B475" s="281"/>
      <c r="C475" s="282"/>
      <c r="D475" s="281"/>
      <c r="E475" s="281"/>
      <c r="F475" s="281"/>
      <c r="G475" s="281"/>
      <c r="H475" s="281"/>
      <c r="I475" s="281"/>
      <c r="J475" s="319"/>
      <c r="K475" s="313"/>
      <c r="L475" s="319"/>
      <c r="M475" s="313"/>
      <c r="N475" s="313"/>
      <c r="O475" s="313"/>
      <c r="P475" s="313"/>
    </row>
    <row r="476" spans="1:16">
      <c r="A476" s="281"/>
      <c r="B476" s="281"/>
      <c r="C476" s="282"/>
      <c r="D476" s="281"/>
      <c r="E476" s="281"/>
      <c r="F476" s="281"/>
      <c r="G476" s="281"/>
      <c r="H476" s="281"/>
      <c r="I476" s="292"/>
      <c r="J476" s="319"/>
      <c r="K476" s="313"/>
      <c r="L476" s="319"/>
      <c r="M476" s="313"/>
      <c r="N476" s="313"/>
      <c r="O476" s="313"/>
      <c r="P476" s="313"/>
    </row>
    <row r="477" spans="1:16">
      <c r="A477" s="281"/>
      <c r="B477" s="281"/>
      <c r="C477" s="282"/>
      <c r="D477" s="281"/>
      <c r="E477" s="281"/>
      <c r="F477" s="281"/>
      <c r="G477" s="281"/>
      <c r="H477" s="281"/>
      <c r="I477" s="292"/>
      <c r="J477" s="320"/>
      <c r="K477" s="314"/>
      <c r="L477" s="320"/>
      <c r="M477" s="314"/>
      <c r="N477" s="314"/>
      <c r="O477" s="314"/>
      <c r="P477" s="314"/>
    </row>
    <row r="478" spans="1:16">
      <c r="A478" s="285"/>
      <c r="B478" s="281">
        <v>116</v>
      </c>
      <c r="C478" s="291"/>
      <c r="D478" s="285"/>
      <c r="E478" s="285"/>
      <c r="F478" s="285"/>
      <c r="G478" s="285"/>
      <c r="H478" s="285"/>
      <c r="I478" s="285"/>
      <c r="J478" s="285"/>
      <c r="K478" s="312"/>
      <c r="L478" s="285"/>
      <c r="M478" s="285"/>
      <c r="N478" s="285"/>
      <c r="O478" s="285"/>
      <c r="P478" s="285"/>
    </row>
    <row r="479" spans="1:16">
      <c r="A479" s="285"/>
      <c r="B479" s="281"/>
      <c r="C479" s="291"/>
      <c r="D479" s="285"/>
      <c r="E479" s="285"/>
      <c r="F479" s="285"/>
      <c r="G479" s="285"/>
      <c r="H479" s="285"/>
      <c r="I479" s="285"/>
      <c r="J479" s="285"/>
      <c r="K479" s="313"/>
      <c r="L479" s="285"/>
      <c r="M479" s="285"/>
      <c r="N479" s="285"/>
      <c r="O479" s="285"/>
      <c r="P479" s="285"/>
    </row>
    <row r="480" spans="1:16">
      <c r="A480" s="285"/>
      <c r="B480" s="281"/>
      <c r="C480" s="291"/>
      <c r="D480" s="285"/>
      <c r="E480" s="285"/>
      <c r="F480" s="285"/>
      <c r="G480" s="285"/>
      <c r="H480" s="285"/>
      <c r="I480" s="285"/>
      <c r="J480" s="285"/>
      <c r="K480" s="313"/>
      <c r="L480" s="285"/>
      <c r="M480" s="285"/>
      <c r="N480" s="285"/>
      <c r="O480" s="285"/>
      <c r="P480" s="285"/>
    </row>
    <row r="481" spans="1:16">
      <c r="A481" s="285"/>
      <c r="B481" s="281"/>
      <c r="C481" s="291"/>
      <c r="D481" s="285"/>
      <c r="E481" s="285"/>
      <c r="F481" s="285"/>
      <c r="G481" s="285"/>
      <c r="H481" s="285"/>
      <c r="I481" s="285"/>
      <c r="J481" s="285"/>
      <c r="K481" s="314"/>
      <c r="L481" s="285"/>
      <c r="M481" s="285"/>
      <c r="N481" s="285"/>
      <c r="O481" s="285"/>
      <c r="P481" s="285"/>
    </row>
    <row r="482" spans="1:16">
      <c r="A482" s="281"/>
      <c r="B482" s="281">
        <v>117</v>
      </c>
      <c r="C482" s="282"/>
      <c r="D482" s="281"/>
      <c r="E482" s="281"/>
      <c r="F482" s="281"/>
      <c r="G482" s="281"/>
      <c r="H482" s="281"/>
      <c r="I482" s="281"/>
      <c r="J482" s="321"/>
      <c r="K482" s="312"/>
      <c r="L482" s="321"/>
      <c r="M482" s="322"/>
      <c r="N482" s="322"/>
      <c r="O482" s="322"/>
      <c r="P482" s="322"/>
    </row>
    <row r="483" spans="1:16">
      <c r="A483" s="281"/>
      <c r="B483" s="281"/>
      <c r="C483" s="282"/>
      <c r="D483" s="281"/>
      <c r="E483" s="281"/>
      <c r="F483" s="281"/>
      <c r="G483" s="281"/>
      <c r="H483" s="281"/>
      <c r="I483" s="281"/>
      <c r="J483" s="319"/>
      <c r="K483" s="313"/>
      <c r="L483" s="319"/>
      <c r="M483" s="313"/>
      <c r="N483" s="313"/>
      <c r="O483" s="313"/>
      <c r="P483" s="313"/>
    </row>
    <row r="484" spans="1:16">
      <c r="A484" s="281"/>
      <c r="B484" s="281"/>
      <c r="C484" s="282"/>
      <c r="D484" s="281"/>
      <c r="E484" s="281"/>
      <c r="F484" s="281"/>
      <c r="G484" s="281"/>
      <c r="H484" s="281"/>
      <c r="I484" s="292"/>
      <c r="J484" s="319"/>
      <c r="K484" s="313"/>
      <c r="L484" s="319"/>
      <c r="M484" s="313"/>
      <c r="N484" s="313"/>
      <c r="O484" s="313"/>
      <c r="P484" s="313"/>
    </row>
    <row r="485" spans="1:16">
      <c r="A485" s="281"/>
      <c r="B485" s="281"/>
      <c r="C485" s="282"/>
      <c r="D485" s="281"/>
      <c r="E485" s="281"/>
      <c r="F485" s="281"/>
      <c r="G485" s="281"/>
      <c r="H485" s="281"/>
      <c r="I485" s="292"/>
      <c r="J485" s="320"/>
      <c r="K485" s="314"/>
      <c r="L485" s="320"/>
      <c r="M485" s="314"/>
      <c r="N485" s="314"/>
      <c r="O485" s="314"/>
      <c r="P485" s="314"/>
    </row>
    <row r="486" spans="1:16">
      <c r="A486" s="285"/>
      <c r="B486" s="281">
        <v>118</v>
      </c>
      <c r="C486" s="291"/>
      <c r="D486" s="285"/>
      <c r="E486" s="285"/>
      <c r="F486" s="285"/>
      <c r="G486" s="285"/>
      <c r="H486" s="285"/>
      <c r="I486" s="285"/>
      <c r="J486" s="285"/>
      <c r="K486" s="312"/>
      <c r="L486" s="285"/>
      <c r="M486" s="286"/>
      <c r="N486" s="286"/>
      <c r="O486" s="286"/>
      <c r="P486" s="286"/>
    </row>
    <row r="487" spans="1:16">
      <c r="A487" s="285"/>
      <c r="B487" s="281"/>
      <c r="C487" s="291"/>
      <c r="D487" s="285"/>
      <c r="E487" s="285"/>
      <c r="F487" s="285"/>
      <c r="G487" s="285"/>
      <c r="H487" s="285"/>
      <c r="I487" s="285"/>
      <c r="J487" s="285"/>
      <c r="K487" s="313"/>
      <c r="L487" s="285"/>
      <c r="M487" s="286"/>
      <c r="N487" s="286"/>
      <c r="O487" s="286"/>
      <c r="P487" s="286"/>
    </row>
    <row r="488" spans="1:16">
      <c r="A488" s="285"/>
      <c r="B488" s="281"/>
      <c r="C488" s="291"/>
      <c r="D488" s="285"/>
      <c r="E488" s="285"/>
      <c r="F488" s="285"/>
      <c r="G488" s="285"/>
      <c r="H488" s="285"/>
      <c r="I488" s="285"/>
      <c r="J488" s="285"/>
      <c r="K488" s="313"/>
      <c r="L488" s="285"/>
      <c r="M488" s="286"/>
      <c r="N488" s="286"/>
      <c r="O488" s="286"/>
      <c r="P488" s="286"/>
    </row>
    <row r="489" spans="1:16">
      <c r="A489" s="285"/>
      <c r="B489" s="281"/>
      <c r="C489" s="291"/>
      <c r="D489" s="285"/>
      <c r="E489" s="285"/>
      <c r="F489" s="285"/>
      <c r="G489" s="285"/>
      <c r="H489" s="285"/>
      <c r="I489" s="285"/>
      <c r="J489" s="285"/>
      <c r="K489" s="314"/>
      <c r="L489" s="285"/>
      <c r="M489" s="286"/>
      <c r="N489" s="286"/>
      <c r="O489" s="286"/>
      <c r="P489" s="286"/>
    </row>
    <row r="490" spans="1:16">
      <c r="A490" s="281"/>
      <c r="B490" s="281">
        <v>119</v>
      </c>
      <c r="C490" s="282"/>
      <c r="D490" s="281"/>
      <c r="E490" s="281"/>
      <c r="F490" s="281"/>
      <c r="G490" s="281"/>
      <c r="H490" s="281"/>
      <c r="I490" s="281"/>
      <c r="J490" s="321"/>
      <c r="K490" s="312"/>
      <c r="L490" s="321"/>
      <c r="M490" s="322"/>
      <c r="N490" s="322"/>
      <c r="O490" s="322"/>
      <c r="P490" s="322"/>
    </row>
    <row r="491" spans="1:16">
      <c r="A491" s="281"/>
      <c r="B491" s="281"/>
      <c r="C491" s="282"/>
      <c r="D491" s="281"/>
      <c r="E491" s="281"/>
      <c r="F491" s="281"/>
      <c r="G491" s="281"/>
      <c r="H491" s="281"/>
      <c r="I491" s="281"/>
      <c r="J491" s="319"/>
      <c r="K491" s="313"/>
      <c r="L491" s="319"/>
      <c r="M491" s="313"/>
      <c r="N491" s="313"/>
      <c r="O491" s="313"/>
      <c r="P491" s="313"/>
    </row>
    <row r="492" spans="1:16">
      <c r="A492" s="281"/>
      <c r="B492" s="281"/>
      <c r="C492" s="282"/>
      <c r="D492" s="281"/>
      <c r="E492" s="281"/>
      <c r="F492" s="281"/>
      <c r="G492" s="281"/>
      <c r="H492" s="281"/>
      <c r="I492" s="292"/>
      <c r="J492" s="319"/>
      <c r="K492" s="313"/>
      <c r="L492" s="319"/>
      <c r="M492" s="313"/>
      <c r="N492" s="313"/>
      <c r="O492" s="313"/>
      <c r="P492" s="313"/>
    </row>
    <row r="493" spans="1:16">
      <c r="A493" s="281"/>
      <c r="B493" s="281"/>
      <c r="C493" s="282"/>
      <c r="D493" s="281"/>
      <c r="E493" s="281"/>
      <c r="F493" s="281"/>
      <c r="G493" s="281"/>
      <c r="H493" s="281"/>
      <c r="I493" s="292"/>
      <c r="J493" s="320"/>
      <c r="K493" s="314"/>
      <c r="L493" s="320"/>
      <c r="M493" s="314"/>
      <c r="N493" s="314"/>
      <c r="O493" s="314"/>
      <c r="P493" s="314"/>
    </row>
    <row r="494" spans="1:16">
      <c r="A494" s="285"/>
      <c r="B494" s="281">
        <v>120</v>
      </c>
      <c r="C494" s="291"/>
      <c r="D494" s="285"/>
      <c r="E494" s="285"/>
      <c r="F494" s="285"/>
      <c r="G494" s="285"/>
      <c r="H494" s="285"/>
      <c r="I494" s="285"/>
      <c r="J494" s="285"/>
      <c r="K494" s="312"/>
      <c r="L494" s="285"/>
      <c r="M494" s="285"/>
      <c r="N494" s="285"/>
      <c r="O494" s="285"/>
      <c r="P494" s="285"/>
    </row>
    <row r="495" spans="1:16">
      <c r="A495" s="285"/>
      <c r="B495" s="281"/>
      <c r="C495" s="291"/>
      <c r="D495" s="285"/>
      <c r="E495" s="285"/>
      <c r="F495" s="285"/>
      <c r="G495" s="285"/>
      <c r="H495" s="285"/>
      <c r="I495" s="285"/>
      <c r="J495" s="285"/>
      <c r="K495" s="313"/>
      <c r="L495" s="285"/>
      <c r="M495" s="285"/>
      <c r="N495" s="285"/>
      <c r="O495" s="285"/>
      <c r="P495" s="285"/>
    </row>
    <row r="496" spans="1:16">
      <c r="A496" s="285"/>
      <c r="B496" s="281"/>
      <c r="C496" s="291"/>
      <c r="D496" s="285"/>
      <c r="E496" s="285"/>
      <c r="F496" s="285"/>
      <c r="G496" s="285"/>
      <c r="H496" s="285"/>
      <c r="I496" s="285"/>
      <c r="J496" s="285"/>
      <c r="K496" s="313"/>
      <c r="L496" s="285"/>
      <c r="M496" s="285"/>
      <c r="N496" s="285"/>
      <c r="O496" s="285"/>
      <c r="P496" s="285"/>
    </row>
    <row r="497" spans="1:16">
      <c r="A497" s="285"/>
      <c r="B497" s="281"/>
      <c r="C497" s="291"/>
      <c r="D497" s="285"/>
      <c r="E497" s="285"/>
      <c r="F497" s="285"/>
      <c r="G497" s="285"/>
      <c r="H497" s="285"/>
      <c r="I497" s="285"/>
      <c r="J497" s="285"/>
      <c r="K497" s="314"/>
      <c r="L497" s="285"/>
      <c r="M497" s="285"/>
      <c r="N497" s="285"/>
      <c r="O497" s="285"/>
      <c r="P497" s="285"/>
    </row>
    <row r="498" spans="1:16">
      <c r="A498" s="281"/>
      <c r="B498" s="281">
        <v>121</v>
      </c>
      <c r="C498" s="282"/>
      <c r="D498" s="281"/>
      <c r="E498" s="281"/>
      <c r="F498" s="281"/>
      <c r="G498" s="281"/>
      <c r="H498" s="281"/>
      <c r="I498" s="281"/>
      <c r="J498" s="321"/>
      <c r="K498" s="312"/>
      <c r="L498" s="321"/>
      <c r="M498" s="322"/>
      <c r="N498" s="322"/>
      <c r="O498" s="322"/>
      <c r="P498" s="322"/>
    </row>
    <row r="499" spans="1:16">
      <c r="A499" s="281"/>
      <c r="B499" s="281"/>
      <c r="C499" s="282"/>
      <c r="D499" s="281"/>
      <c r="E499" s="281"/>
      <c r="F499" s="281"/>
      <c r="G499" s="281"/>
      <c r="H499" s="281"/>
      <c r="I499" s="281"/>
      <c r="J499" s="319"/>
      <c r="K499" s="313"/>
      <c r="L499" s="319"/>
      <c r="M499" s="313"/>
      <c r="N499" s="313"/>
      <c r="O499" s="313"/>
      <c r="P499" s="313"/>
    </row>
    <row r="500" spans="1:16">
      <c r="A500" s="281"/>
      <c r="B500" s="281"/>
      <c r="C500" s="282"/>
      <c r="D500" s="281"/>
      <c r="E500" s="281"/>
      <c r="F500" s="281"/>
      <c r="G500" s="281"/>
      <c r="H500" s="281"/>
      <c r="I500" s="292"/>
      <c r="J500" s="319"/>
      <c r="K500" s="313"/>
      <c r="L500" s="319"/>
      <c r="M500" s="313"/>
      <c r="N500" s="313"/>
      <c r="O500" s="313"/>
      <c r="P500" s="313"/>
    </row>
    <row r="501" spans="1:16">
      <c r="A501" s="281"/>
      <c r="B501" s="281"/>
      <c r="C501" s="282"/>
      <c r="D501" s="281"/>
      <c r="E501" s="281"/>
      <c r="F501" s="281"/>
      <c r="G501" s="281"/>
      <c r="H501" s="281"/>
      <c r="I501" s="292"/>
      <c r="J501" s="320"/>
      <c r="K501" s="314"/>
      <c r="L501" s="320"/>
      <c r="M501" s="314"/>
      <c r="N501" s="314"/>
      <c r="O501" s="314"/>
      <c r="P501" s="314"/>
    </row>
    <row r="502" spans="1:16">
      <c r="A502" s="286"/>
      <c r="B502" s="281">
        <v>122</v>
      </c>
      <c r="C502" s="286"/>
      <c r="D502" s="286"/>
      <c r="E502" s="286"/>
      <c r="F502" s="286"/>
      <c r="G502" s="286"/>
      <c r="H502" s="286"/>
      <c r="I502" s="286"/>
      <c r="J502" s="286"/>
      <c r="K502" s="312"/>
      <c r="L502" s="286"/>
      <c r="M502" s="286"/>
      <c r="N502" s="286"/>
      <c r="O502" s="286"/>
      <c r="P502" s="286"/>
    </row>
    <row r="503" spans="1:16">
      <c r="A503" s="286"/>
      <c r="B503" s="281"/>
      <c r="C503" s="286"/>
      <c r="D503" s="286"/>
      <c r="E503" s="286"/>
      <c r="F503" s="286"/>
      <c r="G503" s="286"/>
      <c r="H503" s="286"/>
      <c r="I503" s="286"/>
      <c r="J503" s="286"/>
      <c r="K503" s="313"/>
      <c r="L503" s="286"/>
      <c r="M503" s="286"/>
      <c r="N503" s="286"/>
      <c r="O503" s="286"/>
      <c r="P503" s="286"/>
    </row>
    <row r="504" spans="1:16">
      <c r="A504" s="286"/>
      <c r="B504" s="281"/>
      <c r="C504" s="286"/>
      <c r="D504" s="286"/>
      <c r="E504" s="286"/>
      <c r="F504" s="286"/>
      <c r="G504" s="286"/>
      <c r="H504" s="286"/>
      <c r="I504" s="286"/>
      <c r="J504" s="286"/>
      <c r="K504" s="313"/>
      <c r="L504" s="286"/>
      <c r="M504" s="286"/>
      <c r="N504" s="286"/>
      <c r="O504" s="286"/>
      <c r="P504" s="286"/>
    </row>
    <row r="505" spans="1:16">
      <c r="A505" s="286"/>
      <c r="B505" s="281"/>
      <c r="C505" s="286"/>
      <c r="D505" s="286"/>
      <c r="E505" s="286"/>
      <c r="F505" s="286"/>
      <c r="G505" s="286"/>
      <c r="H505" s="286"/>
      <c r="I505" s="286"/>
      <c r="J505" s="286"/>
      <c r="K505" s="314"/>
      <c r="L505" s="286"/>
      <c r="M505" s="286"/>
      <c r="N505" s="286"/>
      <c r="O505" s="286"/>
      <c r="P505" s="286"/>
    </row>
    <row r="506" spans="1:16">
      <c r="A506" s="281"/>
      <c r="B506" s="281">
        <v>123</v>
      </c>
      <c r="C506" s="282"/>
      <c r="D506" s="281"/>
      <c r="E506" s="281"/>
      <c r="F506" s="281"/>
      <c r="G506" s="281"/>
      <c r="H506" s="281"/>
      <c r="I506" s="281"/>
      <c r="J506" s="321"/>
      <c r="K506" s="312"/>
      <c r="L506" s="321"/>
      <c r="M506" s="322"/>
      <c r="N506" s="322"/>
      <c r="O506" s="322"/>
      <c r="P506" s="322"/>
    </row>
    <row r="507" spans="1:16">
      <c r="A507" s="281"/>
      <c r="B507" s="281"/>
      <c r="C507" s="282"/>
      <c r="D507" s="281"/>
      <c r="E507" s="281"/>
      <c r="F507" s="281"/>
      <c r="G507" s="281"/>
      <c r="H507" s="281"/>
      <c r="I507" s="281"/>
      <c r="J507" s="319"/>
      <c r="K507" s="313"/>
      <c r="L507" s="319"/>
      <c r="M507" s="313"/>
      <c r="N507" s="313"/>
      <c r="O507" s="313"/>
      <c r="P507" s="313"/>
    </row>
    <row r="508" spans="1:16">
      <c r="A508" s="281"/>
      <c r="B508" s="281"/>
      <c r="C508" s="282"/>
      <c r="D508" s="281"/>
      <c r="E508" s="281"/>
      <c r="F508" s="281"/>
      <c r="G508" s="281"/>
      <c r="H508" s="281"/>
      <c r="I508" s="292"/>
      <c r="J508" s="319"/>
      <c r="K508" s="313"/>
      <c r="L508" s="319"/>
      <c r="M508" s="313"/>
      <c r="N508" s="313"/>
      <c r="O508" s="313"/>
      <c r="P508" s="313"/>
    </row>
    <row r="509" spans="1:16">
      <c r="A509" s="281"/>
      <c r="B509" s="281"/>
      <c r="C509" s="282"/>
      <c r="D509" s="281"/>
      <c r="E509" s="281"/>
      <c r="F509" s="281"/>
      <c r="G509" s="281"/>
      <c r="H509" s="281"/>
      <c r="I509" s="292"/>
      <c r="J509" s="320"/>
      <c r="K509" s="314"/>
      <c r="L509" s="320"/>
      <c r="M509" s="314"/>
      <c r="N509" s="314"/>
      <c r="O509" s="314"/>
      <c r="P509" s="314"/>
    </row>
    <row r="510" spans="1:16">
      <c r="A510" s="285"/>
      <c r="B510" s="281">
        <v>124</v>
      </c>
      <c r="C510" s="291"/>
      <c r="D510" s="285"/>
      <c r="E510" s="285"/>
      <c r="F510" s="285"/>
      <c r="G510" s="285"/>
      <c r="H510" s="285"/>
      <c r="I510" s="285"/>
      <c r="J510" s="285"/>
      <c r="K510" s="312"/>
      <c r="L510" s="285"/>
      <c r="M510" s="285"/>
      <c r="N510" s="285"/>
      <c r="O510" s="285"/>
      <c r="P510" s="285"/>
    </row>
    <row r="511" spans="1:16">
      <c r="A511" s="285"/>
      <c r="B511" s="281"/>
      <c r="C511" s="291"/>
      <c r="D511" s="285"/>
      <c r="E511" s="285"/>
      <c r="F511" s="285"/>
      <c r="G511" s="285"/>
      <c r="H511" s="285"/>
      <c r="I511" s="285"/>
      <c r="J511" s="285"/>
      <c r="K511" s="313"/>
      <c r="L511" s="285"/>
      <c r="M511" s="285"/>
      <c r="N511" s="285"/>
      <c r="O511" s="285"/>
      <c r="P511" s="285"/>
    </row>
    <row r="512" spans="1:16">
      <c r="A512" s="285"/>
      <c r="B512" s="281"/>
      <c r="C512" s="291"/>
      <c r="D512" s="285"/>
      <c r="E512" s="285"/>
      <c r="F512" s="285"/>
      <c r="G512" s="285"/>
      <c r="H512" s="285"/>
      <c r="I512" s="285"/>
      <c r="J512" s="285"/>
      <c r="K512" s="313"/>
      <c r="L512" s="285"/>
      <c r="M512" s="285"/>
      <c r="N512" s="285"/>
      <c r="O512" s="285"/>
      <c r="P512" s="285"/>
    </row>
    <row r="513" spans="1:16">
      <c r="A513" s="285"/>
      <c r="B513" s="281"/>
      <c r="C513" s="291"/>
      <c r="D513" s="285"/>
      <c r="E513" s="285"/>
      <c r="F513" s="285"/>
      <c r="G513" s="285"/>
      <c r="H513" s="285"/>
      <c r="I513" s="285"/>
      <c r="J513" s="285"/>
      <c r="K513" s="314"/>
      <c r="L513" s="285"/>
      <c r="M513" s="285"/>
      <c r="N513" s="285"/>
      <c r="O513" s="285"/>
      <c r="P513" s="285"/>
    </row>
    <row r="514" spans="1:16">
      <c r="A514" s="281"/>
      <c r="B514" s="281">
        <v>125</v>
      </c>
      <c r="C514" s="282"/>
      <c r="D514" s="281"/>
      <c r="E514" s="281"/>
      <c r="F514" s="281"/>
      <c r="G514" s="281"/>
      <c r="H514" s="281"/>
      <c r="I514" s="281"/>
      <c r="J514" s="321"/>
      <c r="K514" s="312"/>
      <c r="L514" s="321"/>
      <c r="M514" s="322"/>
      <c r="N514" s="322"/>
      <c r="O514" s="322"/>
      <c r="P514" s="322"/>
    </row>
    <row r="515" spans="1:16">
      <c r="A515" s="281"/>
      <c r="B515" s="281"/>
      <c r="C515" s="282"/>
      <c r="D515" s="281"/>
      <c r="E515" s="281"/>
      <c r="F515" s="281"/>
      <c r="G515" s="281"/>
      <c r="H515" s="281"/>
      <c r="I515" s="281"/>
      <c r="J515" s="319"/>
      <c r="K515" s="313"/>
      <c r="L515" s="319"/>
      <c r="M515" s="313"/>
      <c r="N515" s="313"/>
      <c r="O515" s="313"/>
      <c r="P515" s="313"/>
    </row>
    <row r="516" spans="1:16">
      <c r="A516" s="281"/>
      <c r="B516" s="281"/>
      <c r="C516" s="282"/>
      <c r="D516" s="281"/>
      <c r="E516" s="281"/>
      <c r="F516" s="281"/>
      <c r="G516" s="281"/>
      <c r="H516" s="281"/>
      <c r="I516" s="292"/>
      <c r="J516" s="319"/>
      <c r="K516" s="313"/>
      <c r="L516" s="319"/>
      <c r="M516" s="313"/>
      <c r="N516" s="313"/>
      <c r="O516" s="313"/>
      <c r="P516" s="313"/>
    </row>
    <row r="517" spans="1:16">
      <c r="A517" s="281"/>
      <c r="B517" s="281"/>
      <c r="C517" s="282"/>
      <c r="D517" s="281"/>
      <c r="E517" s="281"/>
      <c r="F517" s="281"/>
      <c r="G517" s="281"/>
      <c r="H517" s="281"/>
      <c r="I517" s="292"/>
      <c r="J517" s="320"/>
      <c r="K517" s="314"/>
      <c r="L517" s="320"/>
      <c r="M517" s="314"/>
      <c r="N517" s="314"/>
      <c r="O517" s="314"/>
      <c r="P517" s="314"/>
    </row>
    <row r="518" spans="1:16">
      <c r="A518" s="285"/>
      <c r="B518" s="281">
        <v>126</v>
      </c>
      <c r="C518" s="291"/>
      <c r="D518" s="285"/>
      <c r="E518" s="285"/>
      <c r="F518" s="285"/>
      <c r="G518" s="285"/>
      <c r="H518" s="285"/>
      <c r="I518" s="286"/>
      <c r="J518" s="286"/>
      <c r="K518" s="312"/>
      <c r="L518" s="286"/>
      <c r="M518" s="286"/>
      <c r="N518" s="286"/>
      <c r="O518" s="286"/>
      <c r="P518" s="286"/>
    </row>
    <row r="519" spans="1:16">
      <c r="A519" s="285"/>
      <c r="B519" s="281"/>
      <c r="C519" s="291"/>
      <c r="D519" s="285"/>
      <c r="E519" s="285"/>
      <c r="F519" s="285"/>
      <c r="G519" s="285"/>
      <c r="H519" s="285"/>
      <c r="I519" s="286"/>
      <c r="J519" s="286"/>
      <c r="K519" s="313"/>
      <c r="L519" s="286"/>
      <c r="M519" s="286"/>
      <c r="N519" s="286"/>
      <c r="O519" s="286"/>
      <c r="P519" s="286"/>
    </row>
    <row r="520" spans="1:16">
      <c r="A520" s="285"/>
      <c r="B520" s="281"/>
      <c r="C520" s="291"/>
      <c r="D520" s="285"/>
      <c r="E520" s="285"/>
      <c r="F520" s="285"/>
      <c r="G520" s="285"/>
      <c r="H520" s="285"/>
      <c r="I520" s="286"/>
      <c r="J520" s="286"/>
      <c r="K520" s="313"/>
      <c r="L520" s="286"/>
      <c r="M520" s="286"/>
      <c r="N520" s="286"/>
      <c r="O520" s="286"/>
      <c r="P520" s="286"/>
    </row>
    <row r="521" spans="1:16">
      <c r="A521" s="285"/>
      <c r="B521" s="281"/>
      <c r="C521" s="291"/>
      <c r="D521" s="285"/>
      <c r="E521" s="285"/>
      <c r="F521" s="285"/>
      <c r="G521" s="285"/>
      <c r="H521" s="285"/>
      <c r="I521" s="286"/>
      <c r="J521" s="286"/>
      <c r="K521" s="314"/>
      <c r="L521" s="286"/>
      <c r="M521" s="286"/>
      <c r="N521" s="286"/>
      <c r="O521" s="286"/>
      <c r="P521" s="286"/>
    </row>
    <row r="522" spans="1:16">
      <c r="A522" s="281"/>
      <c r="B522" s="281">
        <v>127</v>
      </c>
      <c r="C522" s="282"/>
      <c r="D522" s="281"/>
      <c r="E522" s="281"/>
      <c r="F522" s="281"/>
      <c r="G522" s="281"/>
      <c r="H522" s="281"/>
      <c r="I522" s="281"/>
      <c r="J522" s="321"/>
      <c r="K522" s="312"/>
      <c r="L522" s="321"/>
      <c r="M522" s="322"/>
      <c r="N522" s="322"/>
      <c r="O522" s="322"/>
      <c r="P522" s="322"/>
    </row>
    <row r="523" spans="1:16">
      <c r="A523" s="281"/>
      <c r="B523" s="281"/>
      <c r="C523" s="282"/>
      <c r="D523" s="281"/>
      <c r="E523" s="281"/>
      <c r="F523" s="281"/>
      <c r="G523" s="281"/>
      <c r="H523" s="281"/>
      <c r="I523" s="281"/>
      <c r="J523" s="319"/>
      <c r="K523" s="313"/>
      <c r="L523" s="319"/>
      <c r="M523" s="313"/>
      <c r="N523" s="313"/>
      <c r="O523" s="313"/>
      <c r="P523" s="313"/>
    </row>
    <row r="524" spans="1:16">
      <c r="A524" s="281"/>
      <c r="B524" s="281"/>
      <c r="C524" s="282"/>
      <c r="D524" s="281"/>
      <c r="E524" s="281"/>
      <c r="F524" s="281"/>
      <c r="G524" s="281"/>
      <c r="H524" s="281"/>
      <c r="I524" s="292"/>
      <c r="J524" s="319"/>
      <c r="K524" s="313"/>
      <c r="L524" s="319"/>
      <c r="M524" s="313"/>
      <c r="N524" s="313"/>
      <c r="O524" s="313"/>
      <c r="P524" s="313"/>
    </row>
    <row r="525" spans="1:16">
      <c r="A525" s="281"/>
      <c r="B525" s="281"/>
      <c r="C525" s="282"/>
      <c r="D525" s="281"/>
      <c r="E525" s="281"/>
      <c r="F525" s="281"/>
      <c r="G525" s="281"/>
      <c r="H525" s="281"/>
      <c r="I525" s="292"/>
      <c r="J525" s="320"/>
      <c r="K525" s="314"/>
      <c r="L525" s="320"/>
      <c r="M525" s="314"/>
      <c r="N525" s="314"/>
      <c r="O525" s="314"/>
      <c r="P525" s="314"/>
    </row>
    <row r="526" spans="1:16">
      <c r="A526" s="285"/>
      <c r="B526" s="281">
        <v>128</v>
      </c>
      <c r="C526" s="291"/>
      <c r="D526" s="285"/>
      <c r="E526" s="285"/>
      <c r="F526" s="285"/>
      <c r="G526" s="285"/>
      <c r="H526" s="285"/>
      <c r="I526" s="285"/>
      <c r="J526" s="285"/>
      <c r="K526" s="312"/>
      <c r="L526" s="285"/>
      <c r="M526" s="285"/>
      <c r="N526" s="285"/>
      <c r="O526" s="285"/>
      <c r="P526" s="285"/>
    </row>
    <row r="527" spans="1:16">
      <c r="A527" s="285"/>
      <c r="B527" s="281"/>
      <c r="C527" s="291"/>
      <c r="D527" s="285"/>
      <c r="E527" s="285"/>
      <c r="F527" s="285"/>
      <c r="G527" s="285"/>
      <c r="H527" s="285"/>
      <c r="I527" s="285"/>
      <c r="J527" s="285"/>
      <c r="K527" s="313"/>
      <c r="L527" s="285"/>
      <c r="M527" s="285"/>
      <c r="N527" s="285"/>
      <c r="O527" s="285"/>
      <c r="P527" s="285"/>
    </row>
    <row r="528" spans="1:16">
      <c r="A528" s="285"/>
      <c r="B528" s="281"/>
      <c r="C528" s="291"/>
      <c r="D528" s="285"/>
      <c r="E528" s="285"/>
      <c r="F528" s="285"/>
      <c r="G528" s="285"/>
      <c r="H528" s="285"/>
      <c r="I528" s="285"/>
      <c r="J528" s="285"/>
      <c r="K528" s="313"/>
      <c r="L528" s="285"/>
      <c r="M528" s="285"/>
      <c r="N528" s="285"/>
      <c r="O528" s="285"/>
      <c r="P528" s="285"/>
    </row>
    <row r="529" spans="1:16">
      <c r="A529" s="285"/>
      <c r="B529" s="281"/>
      <c r="C529" s="291"/>
      <c r="D529" s="285"/>
      <c r="E529" s="285"/>
      <c r="F529" s="285"/>
      <c r="G529" s="285"/>
      <c r="H529" s="285"/>
      <c r="I529" s="285"/>
      <c r="J529" s="285"/>
      <c r="K529" s="314"/>
      <c r="L529" s="285"/>
      <c r="M529" s="285"/>
      <c r="N529" s="285"/>
      <c r="O529" s="285"/>
      <c r="P529" s="285"/>
    </row>
    <row r="530" spans="1:16">
      <c r="A530" s="281"/>
      <c r="B530" s="281">
        <v>129</v>
      </c>
      <c r="C530" s="282"/>
      <c r="D530" s="281"/>
      <c r="E530" s="281"/>
      <c r="F530" s="281"/>
      <c r="G530" s="281"/>
      <c r="H530" s="281"/>
      <c r="I530" s="281"/>
      <c r="J530" s="321"/>
      <c r="K530" s="312"/>
      <c r="L530" s="321"/>
      <c r="M530" s="322"/>
      <c r="N530" s="322"/>
      <c r="O530" s="322"/>
      <c r="P530" s="322"/>
    </row>
    <row r="531" spans="1:16">
      <c r="A531" s="281"/>
      <c r="B531" s="281"/>
      <c r="C531" s="282"/>
      <c r="D531" s="281"/>
      <c r="E531" s="281"/>
      <c r="F531" s="281"/>
      <c r="G531" s="281"/>
      <c r="H531" s="281"/>
      <c r="I531" s="281"/>
      <c r="J531" s="319"/>
      <c r="K531" s="313"/>
      <c r="L531" s="319"/>
      <c r="M531" s="313"/>
      <c r="N531" s="313"/>
      <c r="O531" s="313"/>
      <c r="P531" s="313"/>
    </row>
    <row r="532" spans="1:16">
      <c r="A532" s="281"/>
      <c r="B532" s="281"/>
      <c r="C532" s="282"/>
      <c r="D532" s="281"/>
      <c r="E532" s="281"/>
      <c r="F532" s="281"/>
      <c r="G532" s="281"/>
      <c r="H532" s="281"/>
      <c r="I532" s="292"/>
      <c r="J532" s="319"/>
      <c r="K532" s="313"/>
      <c r="L532" s="319"/>
      <c r="M532" s="313"/>
      <c r="N532" s="313"/>
      <c r="O532" s="313"/>
      <c r="P532" s="313"/>
    </row>
    <row r="533" spans="1:16">
      <c r="A533" s="281"/>
      <c r="B533" s="281"/>
      <c r="C533" s="282"/>
      <c r="D533" s="281"/>
      <c r="E533" s="281"/>
      <c r="F533" s="281"/>
      <c r="G533" s="281"/>
      <c r="H533" s="281"/>
      <c r="I533" s="292"/>
      <c r="J533" s="320"/>
      <c r="K533" s="314"/>
      <c r="L533" s="320"/>
      <c r="M533" s="314"/>
      <c r="N533" s="314"/>
      <c r="O533" s="314"/>
      <c r="P533" s="314"/>
    </row>
    <row r="534" spans="1:16">
      <c r="A534" s="285"/>
      <c r="B534" s="281">
        <v>130</v>
      </c>
      <c r="C534" s="291"/>
      <c r="D534" s="285"/>
      <c r="E534" s="285"/>
      <c r="F534" s="285"/>
      <c r="G534" s="285"/>
      <c r="H534" s="285"/>
      <c r="I534" s="285"/>
      <c r="J534" s="285"/>
      <c r="K534" s="312"/>
      <c r="L534" s="285"/>
      <c r="M534" s="285"/>
      <c r="N534" s="285"/>
      <c r="O534" s="285"/>
      <c r="P534" s="285"/>
    </row>
    <row r="535" spans="1:16">
      <c r="A535" s="285"/>
      <c r="B535" s="281"/>
      <c r="C535" s="291"/>
      <c r="D535" s="285"/>
      <c r="E535" s="285"/>
      <c r="F535" s="285"/>
      <c r="G535" s="285"/>
      <c r="H535" s="285"/>
      <c r="I535" s="285"/>
      <c r="J535" s="285"/>
      <c r="K535" s="313"/>
      <c r="L535" s="285"/>
      <c r="M535" s="285"/>
      <c r="N535" s="285"/>
      <c r="O535" s="285"/>
      <c r="P535" s="285"/>
    </row>
    <row r="536" spans="1:16">
      <c r="A536" s="285"/>
      <c r="B536" s="281"/>
      <c r="C536" s="291"/>
      <c r="D536" s="285"/>
      <c r="E536" s="285"/>
      <c r="F536" s="285"/>
      <c r="G536" s="285"/>
      <c r="H536" s="285"/>
      <c r="I536" s="285"/>
      <c r="J536" s="285"/>
      <c r="K536" s="313"/>
      <c r="L536" s="285"/>
      <c r="M536" s="285"/>
      <c r="N536" s="285"/>
      <c r="O536" s="285"/>
      <c r="P536" s="285"/>
    </row>
    <row r="537" spans="1:16">
      <c r="A537" s="285"/>
      <c r="B537" s="281"/>
      <c r="C537" s="291"/>
      <c r="D537" s="285"/>
      <c r="E537" s="285"/>
      <c r="F537" s="285"/>
      <c r="G537" s="285"/>
      <c r="H537" s="285"/>
      <c r="I537" s="285"/>
      <c r="J537" s="285"/>
      <c r="K537" s="314"/>
      <c r="L537" s="285"/>
      <c r="M537" s="285"/>
      <c r="N537" s="285"/>
      <c r="O537" s="285"/>
      <c r="P537" s="285"/>
    </row>
    <row r="538" spans="1:16">
      <c r="A538" s="281"/>
      <c r="B538" s="281">
        <v>131</v>
      </c>
      <c r="C538" s="282"/>
      <c r="D538" s="281"/>
      <c r="E538" s="281"/>
      <c r="F538" s="281"/>
      <c r="G538" s="281"/>
      <c r="H538" s="281"/>
      <c r="I538" s="281"/>
      <c r="J538" s="321"/>
      <c r="K538" s="312"/>
      <c r="L538" s="321"/>
      <c r="M538" s="322"/>
      <c r="N538" s="322"/>
      <c r="O538" s="322"/>
      <c r="P538" s="322"/>
    </row>
    <row r="539" spans="1:16">
      <c r="A539" s="281"/>
      <c r="B539" s="281"/>
      <c r="C539" s="282"/>
      <c r="D539" s="281"/>
      <c r="E539" s="281"/>
      <c r="F539" s="281"/>
      <c r="G539" s="281"/>
      <c r="H539" s="281"/>
      <c r="I539" s="281"/>
      <c r="J539" s="319"/>
      <c r="K539" s="313"/>
      <c r="L539" s="319"/>
      <c r="M539" s="313"/>
      <c r="N539" s="313"/>
      <c r="O539" s="313"/>
      <c r="P539" s="313"/>
    </row>
    <row r="540" spans="1:16">
      <c r="A540" s="281"/>
      <c r="B540" s="281"/>
      <c r="C540" s="282"/>
      <c r="D540" s="281"/>
      <c r="E540" s="281"/>
      <c r="F540" s="281"/>
      <c r="G540" s="281"/>
      <c r="H540" s="281"/>
      <c r="I540" s="292"/>
      <c r="J540" s="319"/>
      <c r="K540" s="313"/>
      <c r="L540" s="319"/>
      <c r="M540" s="313"/>
      <c r="N540" s="313"/>
      <c r="O540" s="313"/>
      <c r="P540" s="313"/>
    </row>
    <row r="541" spans="1:16">
      <c r="A541" s="281"/>
      <c r="B541" s="281"/>
      <c r="C541" s="282"/>
      <c r="D541" s="281"/>
      <c r="E541" s="281"/>
      <c r="F541" s="281"/>
      <c r="G541" s="281"/>
      <c r="H541" s="281"/>
      <c r="I541" s="292"/>
      <c r="J541" s="320"/>
      <c r="K541" s="314"/>
      <c r="L541" s="320"/>
      <c r="M541" s="314"/>
      <c r="N541" s="314"/>
      <c r="O541" s="314"/>
      <c r="P541" s="314"/>
    </row>
    <row r="542" spans="1:16">
      <c r="A542" s="285"/>
      <c r="B542" s="281">
        <v>132</v>
      </c>
      <c r="C542" s="291"/>
      <c r="D542" s="285"/>
      <c r="E542" s="285"/>
      <c r="F542" s="285"/>
      <c r="G542" s="285"/>
      <c r="H542" s="285"/>
      <c r="I542" s="285"/>
      <c r="J542" s="285"/>
      <c r="K542" s="312"/>
      <c r="L542" s="286"/>
      <c r="M542" s="286"/>
      <c r="N542" s="286"/>
      <c r="O542" s="286"/>
      <c r="P542" s="286"/>
    </row>
    <row r="543" spans="1:16">
      <c r="A543" s="285"/>
      <c r="B543" s="281"/>
      <c r="C543" s="291"/>
      <c r="D543" s="285"/>
      <c r="E543" s="285"/>
      <c r="F543" s="285"/>
      <c r="G543" s="285"/>
      <c r="H543" s="285"/>
      <c r="I543" s="285"/>
      <c r="J543" s="285"/>
      <c r="K543" s="313"/>
      <c r="L543" s="286"/>
      <c r="M543" s="286"/>
      <c r="N543" s="286"/>
      <c r="O543" s="286"/>
      <c r="P543" s="286"/>
    </row>
    <row r="544" spans="1:16">
      <c r="A544" s="285"/>
      <c r="B544" s="281"/>
      <c r="C544" s="291"/>
      <c r="D544" s="285"/>
      <c r="E544" s="285"/>
      <c r="F544" s="285"/>
      <c r="G544" s="285"/>
      <c r="H544" s="285"/>
      <c r="I544" s="285"/>
      <c r="J544" s="285"/>
      <c r="K544" s="313"/>
      <c r="L544" s="286"/>
      <c r="M544" s="286"/>
      <c r="N544" s="286"/>
      <c r="O544" s="286"/>
      <c r="P544" s="286"/>
    </row>
    <row r="545" spans="1:16">
      <c r="A545" s="285"/>
      <c r="B545" s="281"/>
      <c r="C545" s="291"/>
      <c r="D545" s="285"/>
      <c r="E545" s="285"/>
      <c r="F545" s="285"/>
      <c r="G545" s="285"/>
      <c r="H545" s="285"/>
      <c r="I545" s="285"/>
      <c r="J545" s="285"/>
      <c r="K545" s="314"/>
      <c r="L545" s="286"/>
      <c r="M545" s="286"/>
      <c r="N545" s="286"/>
      <c r="O545" s="286"/>
      <c r="P545" s="286"/>
    </row>
    <row r="546" spans="1:16">
      <c r="A546" s="281"/>
      <c r="B546" s="281">
        <v>133</v>
      </c>
      <c r="C546" s="282"/>
      <c r="D546" s="281"/>
      <c r="E546" s="281"/>
      <c r="F546" s="281"/>
      <c r="G546" s="281"/>
      <c r="H546" s="281"/>
      <c r="I546" s="281"/>
      <c r="J546" s="321"/>
      <c r="K546" s="312"/>
      <c r="L546" s="321"/>
      <c r="M546" s="322"/>
      <c r="N546" s="322"/>
      <c r="O546" s="322"/>
      <c r="P546" s="322"/>
    </row>
    <row r="547" spans="1:16">
      <c r="A547" s="281"/>
      <c r="B547" s="281"/>
      <c r="C547" s="282"/>
      <c r="D547" s="281"/>
      <c r="E547" s="281"/>
      <c r="F547" s="281"/>
      <c r="G547" s="281"/>
      <c r="H547" s="281"/>
      <c r="I547" s="281"/>
      <c r="J547" s="319"/>
      <c r="K547" s="313"/>
      <c r="L547" s="319"/>
      <c r="M547" s="313"/>
      <c r="N547" s="313"/>
      <c r="O547" s="313"/>
      <c r="P547" s="313"/>
    </row>
    <row r="548" spans="1:16">
      <c r="A548" s="281"/>
      <c r="B548" s="281"/>
      <c r="C548" s="282"/>
      <c r="D548" s="281"/>
      <c r="E548" s="281"/>
      <c r="F548" s="281"/>
      <c r="G548" s="281"/>
      <c r="H548" s="281"/>
      <c r="I548" s="292"/>
      <c r="J548" s="319"/>
      <c r="K548" s="313"/>
      <c r="L548" s="319"/>
      <c r="M548" s="313"/>
      <c r="N548" s="313"/>
      <c r="O548" s="313"/>
      <c r="P548" s="313"/>
    </row>
    <row r="549" spans="1:16">
      <c r="A549" s="281"/>
      <c r="B549" s="281"/>
      <c r="C549" s="282"/>
      <c r="D549" s="281"/>
      <c r="E549" s="281"/>
      <c r="F549" s="281"/>
      <c r="G549" s="281"/>
      <c r="H549" s="281"/>
      <c r="I549" s="292"/>
      <c r="J549" s="320"/>
      <c r="K549" s="314"/>
      <c r="L549" s="320"/>
      <c r="M549" s="314"/>
      <c r="N549" s="314"/>
      <c r="O549" s="314"/>
      <c r="P549" s="314"/>
    </row>
    <row r="550" spans="1:16">
      <c r="A550" s="285"/>
      <c r="B550" s="281">
        <v>134</v>
      </c>
      <c r="C550" s="291"/>
      <c r="D550" s="285"/>
      <c r="E550" s="285"/>
      <c r="F550" s="285"/>
      <c r="G550" s="285"/>
      <c r="H550" s="285"/>
      <c r="I550" s="285"/>
      <c r="J550" s="285"/>
      <c r="K550" s="312"/>
      <c r="L550" s="285"/>
      <c r="M550" s="285"/>
      <c r="N550" s="285"/>
      <c r="O550" s="285"/>
      <c r="P550" s="285"/>
    </row>
    <row r="551" spans="1:16">
      <c r="A551" s="285"/>
      <c r="B551" s="281"/>
      <c r="C551" s="291"/>
      <c r="D551" s="285"/>
      <c r="E551" s="285"/>
      <c r="F551" s="285"/>
      <c r="G551" s="285"/>
      <c r="H551" s="285"/>
      <c r="I551" s="285"/>
      <c r="J551" s="285"/>
      <c r="K551" s="313"/>
      <c r="L551" s="285"/>
      <c r="M551" s="285"/>
      <c r="N551" s="285"/>
      <c r="O551" s="285"/>
      <c r="P551" s="285"/>
    </row>
    <row r="552" spans="1:16">
      <c r="A552" s="285"/>
      <c r="B552" s="281"/>
      <c r="C552" s="291"/>
      <c r="D552" s="285"/>
      <c r="E552" s="285"/>
      <c r="F552" s="285"/>
      <c r="G552" s="285"/>
      <c r="H552" s="285"/>
      <c r="I552" s="285"/>
      <c r="J552" s="285"/>
      <c r="K552" s="313"/>
      <c r="L552" s="285"/>
      <c r="M552" s="285"/>
      <c r="N552" s="285"/>
      <c r="O552" s="285"/>
      <c r="P552" s="285"/>
    </row>
    <row r="553" spans="1:16">
      <c r="A553" s="285"/>
      <c r="B553" s="281"/>
      <c r="C553" s="291"/>
      <c r="D553" s="285"/>
      <c r="E553" s="285"/>
      <c r="F553" s="285"/>
      <c r="G553" s="285"/>
      <c r="H553" s="285"/>
      <c r="I553" s="285"/>
      <c r="J553" s="285"/>
      <c r="K553" s="314"/>
      <c r="L553" s="285"/>
      <c r="M553" s="285"/>
      <c r="N553" s="285"/>
      <c r="O553" s="285"/>
      <c r="P553" s="285"/>
    </row>
    <row r="554" spans="1:16">
      <c r="A554" s="281"/>
      <c r="B554" s="281">
        <v>135</v>
      </c>
      <c r="C554" s="282"/>
      <c r="D554" s="281"/>
      <c r="E554" s="281"/>
      <c r="F554" s="281"/>
      <c r="G554" s="281"/>
      <c r="H554" s="281"/>
      <c r="I554" s="281"/>
      <c r="J554" s="321"/>
      <c r="K554" s="312"/>
      <c r="L554" s="321"/>
      <c r="M554" s="322"/>
      <c r="N554" s="322"/>
      <c r="O554" s="322"/>
      <c r="P554" s="322"/>
    </row>
    <row r="555" spans="1:16">
      <c r="A555" s="281"/>
      <c r="B555" s="281"/>
      <c r="C555" s="282"/>
      <c r="D555" s="281"/>
      <c r="E555" s="281"/>
      <c r="F555" s="281"/>
      <c r="G555" s="281"/>
      <c r="H555" s="281"/>
      <c r="I555" s="281"/>
      <c r="J555" s="319"/>
      <c r="K555" s="313"/>
      <c r="L555" s="319"/>
      <c r="M555" s="313"/>
      <c r="N555" s="313"/>
      <c r="O555" s="313"/>
      <c r="P555" s="313"/>
    </row>
    <row r="556" spans="1:16">
      <c r="A556" s="281"/>
      <c r="B556" s="281"/>
      <c r="C556" s="282"/>
      <c r="D556" s="281"/>
      <c r="E556" s="281"/>
      <c r="F556" s="281"/>
      <c r="G556" s="281"/>
      <c r="H556" s="281"/>
      <c r="I556" s="292"/>
      <c r="J556" s="319"/>
      <c r="K556" s="313"/>
      <c r="L556" s="319"/>
      <c r="M556" s="313"/>
      <c r="N556" s="313"/>
      <c r="O556" s="313"/>
      <c r="P556" s="313"/>
    </row>
    <row r="557" spans="1:16">
      <c r="A557" s="281"/>
      <c r="B557" s="281"/>
      <c r="C557" s="282"/>
      <c r="D557" s="281"/>
      <c r="E557" s="281"/>
      <c r="F557" s="281"/>
      <c r="G557" s="281"/>
      <c r="H557" s="281"/>
      <c r="I557" s="292"/>
      <c r="J557" s="320"/>
      <c r="K557" s="314"/>
      <c r="L557" s="320"/>
      <c r="M557" s="314"/>
      <c r="N557" s="314"/>
      <c r="O557" s="314"/>
      <c r="P557" s="314"/>
    </row>
    <row r="558" spans="1:16">
      <c r="A558" s="285"/>
      <c r="B558" s="281">
        <v>136</v>
      </c>
      <c r="C558" s="291"/>
      <c r="D558" s="285"/>
      <c r="E558" s="285"/>
      <c r="F558" s="285"/>
      <c r="G558" s="285"/>
      <c r="H558" s="285"/>
      <c r="I558" s="285"/>
      <c r="J558" s="285"/>
      <c r="K558" s="312"/>
      <c r="L558" s="285"/>
      <c r="M558" s="285"/>
      <c r="N558" s="285"/>
      <c r="O558" s="285"/>
      <c r="P558" s="285"/>
    </row>
    <row r="559" spans="1:16">
      <c r="A559" s="285"/>
      <c r="B559" s="281"/>
      <c r="C559" s="291"/>
      <c r="D559" s="285"/>
      <c r="E559" s="285"/>
      <c r="F559" s="285"/>
      <c r="G559" s="285"/>
      <c r="H559" s="285"/>
      <c r="I559" s="285"/>
      <c r="J559" s="285"/>
      <c r="K559" s="313"/>
      <c r="L559" s="285"/>
      <c r="M559" s="285"/>
      <c r="N559" s="285"/>
      <c r="O559" s="285"/>
      <c r="P559" s="285"/>
    </row>
    <row r="560" spans="1:16">
      <c r="A560" s="285"/>
      <c r="B560" s="281"/>
      <c r="C560" s="291"/>
      <c r="D560" s="285"/>
      <c r="E560" s="285"/>
      <c r="F560" s="285"/>
      <c r="G560" s="285"/>
      <c r="H560" s="285"/>
      <c r="I560" s="285"/>
      <c r="J560" s="285"/>
      <c r="K560" s="313"/>
      <c r="L560" s="285"/>
      <c r="M560" s="285"/>
      <c r="N560" s="285"/>
      <c r="O560" s="285"/>
      <c r="P560" s="285"/>
    </row>
    <row r="561" spans="1:16">
      <c r="A561" s="285"/>
      <c r="B561" s="281"/>
      <c r="C561" s="291"/>
      <c r="D561" s="285"/>
      <c r="E561" s="285"/>
      <c r="F561" s="285"/>
      <c r="G561" s="285"/>
      <c r="H561" s="285"/>
      <c r="I561" s="285"/>
      <c r="J561" s="285"/>
      <c r="K561" s="314"/>
      <c r="L561" s="285"/>
      <c r="M561" s="285"/>
      <c r="N561" s="285"/>
      <c r="O561" s="285"/>
      <c r="P561" s="285"/>
    </row>
    <row r="562" spans="1:16">
      <c r="A562" s="281"/>
      <c r="B562" s="281">
        <v>137</v>
      </c>
      <c r="C562" s="282"/>
      <c r="D562" s="281"/>
      <c r="E562" s="281"/>
      <c r="F562" s="281"/>
      <c r="G562" s="281"/>
      <c r="H562" s="281"/>
      <c r="I562" s="281"/>
      <c r="J562" s="321"/>
      <c r="K562" s="312"/>
      <c r="L562" s="321"/>
      <c r="M562" s="322"/>
      <c r="N562" s="322"/>
      <c r="O562" s="322"/>
      <c r="P562" s="322"/>
    </row>
    <row r="563" spans="1:16">
      <c r="A563" s="281"/>
      <c r="B563" s="281"/>
      <c r="C563" s="282"/>
      <c r="D563" s="281"/>
      <c r="E563" s="281"/>
      <c r="F563" s="281"/>
      <c r="G563" s="281"/>
      <c r="H563" s="281"/>
      <c r="I563" s="281"/>
      <c r="J563" s="319"/>
      <c r="K563" s="313"/>
      <c r="L563" s="319"/>
      <c r="M563" s="313"/>
      <c r="N563" s="313"/>
      <c r="O563" s="313"/>
      <c r="P563" s="313"/>
    </row>
    <row r="564" spans="1:16">
      <c r="A564" s="281"/>
      <c r="B564" s="281"/>
      <c r="C564" s="282"/>
      <c r="D564" s="281"/>
      <c r="E564" s="281"/>
      <c r="F564" s="281"/>
      <c r="G564" s="281"/>
      <c r="H564" s="281"/>
      <c r="I564" s="292"/>
      <c r="J564" s="319"/>
      <c r="K564" s="313"/>
      <c r="L564" s="319"/>
      <c r="M564" s="313"/>
      <c r="N564" s="313"/>
      <c r="O564" s="313"/>
      <c r="P564" s="313"/>
    </row>
    <row r="565" spans="1:16">
      <c r="A565" s="281"/>
      <c r="B565" s="281"/>
      <c r="C565" s="282"/>
      <c r="D565" s="281"/>
      <c r="E565" s="281"/>
      <c r="F565" s="281"/>
      <c r="G565" s="281"/>
      <c r="H565" s="281"/>
      <c r="I565" s="292"/>
      <c r="J565" s="320"/>
      <c r="K565" s="314"/>
      <c r="L565" s="320"/>
      <c r="M565" s="314"/>
      <c r="N565" s="314"/>
      <c r="O565" s="314"/>
      <c r="P565" s="314"/>
    </row>
    <row r="566" spans="1:16">
      <c r="A566" s="285"/>
      <c r="B566" s="281">
        <v>138</v>
      </c>
      <c r="C566" s="291"/>
      <c r="D566" s="285"/>
      <c r="E566" s="285"/>
      <c r="F566" s="285"/>
      <c r="G566" s="285"/>
      <c r="H566" s="285"/>
      <c r="I566" s="286"/>
      <c r="J566" s="286"/>
      <c r="K566" s="312"/>
      <c r="L566" s="286"/>
      <c r="M566" s="286"/>
      <c r="N566" s="286"/>
      <c r="O566" s="286"/>
      <c r="P566" s="286"/>
    </row>
    <row r="567" spans="1:16">
      <c r="A567" s="285"/>
      <c r="B567" s="281"/>
      <c r="C567" s="291"/>
      <c r="D567" s="285"/>
      <c r="E567" s="285"/>
      <c r="F567" s="285"/>
      <c r="G567" s="285"/>
      <c r="H567" s="285"/>
      <c r="I567" s="286"/>
      <c r="J567" s="286"/>
      <c r="K567" s="313"/>
      <c r="L567" s="286"/>
      <c r="M567" s="286"/>
      <c r="N567" s="286"/>
      <c r="O567" s="286"/>
      <c r="P567" s="286"/>
    </row>
    <row r="568" spans="1:16">
      <c r="A568" s="285"/>
      <c r="B568" s="281"/>
      <c r="C568" s="291"/>
      <c r="D568" s="285"/>
      <c r="E568" s="285"/>
      <c r="F568" s="285"/>
      <c r="G568" s="285"/>
      <c r="H568" s="285"/>
      <c r="I568" s="286"/>
      <c r="J568" s="286"/>
      <c r="K568" s="313"/>
      <c r="L568" s="286"/>
      <c r="M568" s="286"/>
      <c r="N568" s="286"/>
      <c r="O568" s="286"/>
      <c r="P568" s="286"/>
    </row>
    <row r="569" spans="1:16">
      <c r="A569" s="285"/>
      <c r="B569" s="281"/>
      <c r="C569" s="291"/>
      <c r="D569" s="285"/>
      <c r="E569" s="285"/>
      <c r="F569" s="285"/>
      <c r="G569" s="285"/>
      <c r="H569" s="285"/>
      <c r="I569" s="286"/>
      <c r="J569" s="286"/>
      <c r="K569" s="314"/>
      <c r="L569" s="286"/>
      <c r="M569" s="286"/>
      <c r="N569" s="286"/>
      <c r="O569" s="286"/>
      <c r="P569" s="286"/>
    </row>
    <row r="570" spans="1:16">
      <c r="A570" s="281"/>
      <c r="B570" s="281">
        <v>139</v>
      </c>
      <c r="C570" s="282"/>
      <c r="D570" s="281"/>
      <c r="E570" s="281"/>
      <c r="F570" s="281"/>
      <c r="G570" s="281"/>
      <c r="H570" s="281"/>
      <c r="I570" s="281"/>
      <c r="J570" s="321"/>
      <c r="K570" s="312"/>
      <c r="L570" s="321"/>
      <c r="M570" s="322"/>
      <c r="N570" s="322"/>
      <c r="O570" s="322"/>
      <c r="P570" s="322"/>
    </row>
    <row r="571" spans="1:16">
      <c r="A571" s="281"/>
      <c r="B571" s="281"/>
      <c r="C571" s="282"/>
      <c r="D571" s="281"/>
      <c r="E571" s="281"/>
      <c r="F571" s="281"/>
      <c r="G571" s="281"/>
      <c r="H571" s="281"/>
      <c r="I571" s="281"/>
      <c r="J571" s="319"/>
      <c r="K571" s="313"/>
      <c r="L571" s="319"/>
      <c r="M571" s="313"/>
      <c r="N571" s="313"/>
      <c r="O571" s="313"/>
      <c r="P571" s="313"/>
    </row>
    <row r="572" spans="1:16">
      <c r="A572" s="281"/>
      <c r="B572" s="281"/>
      <c r="C572" s="282"/>
      <c r="D572" s="281"/>
      <c r="E572" s="281"/>
      <c r="F572" s="281"/>
      <c r="G572" s="281"/>
      <c r="H572" s="281"/>
      <c r="I572" s="292"/>
      <c r="J572" s="319"/>
      <c r="K572" s="313"/>
      <c r="L572" s="319"/>
      <c r="M572" s="313"/>
      <c r="N572" s="313"/>
      <c r="O572" s="313"/>
      <c r="P572" s="313"/>
    </row>
    <row r="573" spans="1:16">
      <c r="A573" s="281"/>
      <c r="B573" s="281"/>
      <c r="C573" s="282"/>
      <c r="D573" s="281"/>
      <c r="E573" s="281"/>
      <c r="F573" s="281"/>
      <c r="G573" s="281"/>
      <c r="H573" s="281"/>
      <c r="I573" s="292"/>
      <c r="J573" s="320"/>
      <c r="K573" s="314"/>
      <c r="L573" s="320"/>
      <c r="M573" s="314"/>
      <c r="N573" s="314"/>
      <c r="O573" s="314"/>
      <c r="P573" s="314"/>
    </row>
    <row r="574" spans="1:16">
      <c r="A574" s="285"/>
      <c r="B574" s="281">
        <v>140</v>
      </c>
      <c r="C574" s="291"/>
      <c r="D574" s="285"/>
      <c r="E574" s="285"/>
      <c r="F574" s="285"/>
      <c r="G574" s="285"/>
      <c r="H574" s="285"/>
      <c r="I574" s="285"/>
      <c r="J574" s="285"/>
      <c r="K574" s="312"/>
      <c r="L574" s="285"/>
      <c r="M574" s="285"/>
      <c r="N574" s="285"/>
      <c r="O574" s="285"/>
      <c r="P574" s="285"/>
    </row>
    <row r="575" spans="1:16">
      <c r="A575" s="285"/>
      <c r="B575" s="281"/>
      <c r="C575" s="291"/>
      <c r="D575" s="285"/>
      <c r="E575" s="285"/>
      <c r="F575" s="285"/>
      <c r="G575" s="285"/>
      <c r="H575" s="285"/>
      <c r="I575" s="285"/>
      <c r="J575" s="285"/>
      <c r="K575" s="313"/>
      <c r="L575" s="285"/>
      <c r="M575" s="285"/>
      <c r="N575" s="285"/>
      <c r="O575" s="285"/>
      <c r="P575" s="285"/>
    </row>
    <row r="576" spans="1:16">
      <c r="A576" s="285"/>
      <c r="B576" s="281"/>
      <c r="C576" s="291"/>
      <c r="D576" s="285"/>
      <c r="E576" s="285"/>
      <c r="F576" s="285"/>
      <c r="G576" s="285"/>
      <c r="H576" s="285"/>
      <c r="I576" s="285"/>
      <c r="J576" s="285"/>
      <c r="K576" s="313"/>
      <c r="L576" s="285"/>
      <c r="M576" s="285"/>
      <c r="N576" s="285"/>
      <c r="O576" s="285"/>
      <c r="P576" s="285"/>
    </row>
    <row r="577" spans="1:16">
      <c r="A577" s="285"/>
      <c r="B577" s="281"/>
      <c r="C577" s="291"/>
      <c r="D577" s="285"/>
      <c r="E577" s="285"/>
      <c r="F577" s="285"/>
      <c r="G577" s="285"/>
      <c r="H577" s="285"/>
      <c r="I577" s="285"/>
      <c r="J577" s="285"/>
      <c r="K577" s="314"/>
      <c r="L577" s="285"/>
      <c r="M577" s="285"/>
      <c r="N577" s="285"/>
      <c r="O577" s="285"/>
      <c r="P577" s="285"/>
    </row>
    <row r="578" spans="1:16">
      <c r="A578" s="281"/>
      <c r="B578" s="281">
        <v>141</v>
      </c>
      <c r="C578" s="282"/>
      <c r="D578" s="281"/>
      <c r="E578" s="281"/>
      <c r="F578" s="281"/>
      <c r="G578" s="281"/>
      <c r="H578" s="281"/>
      <c r="I578" s="281"/>
      <c r="J578" s="321"/>
      <c r="K578" s="312"/>
      <c r="L578" s="321"/>
      <c r="M578" s="322"/>
      <c r="N578" s="322"/>
      <c r="O578" s="322"/>
      <c r="P578" s="322"/>
    </row>
    <row r="579" spans="1:16">
      <c r="A579" s="281"/>
      <c r="B579" s="281"/>
      <c r="C579" s="282"/>
      <c r="D579" s="281"/>
      <c r="E579" s="281"/>
      <c r="F579" s="281"/>
      <c r="G579" s="281"/>
      <c r="H579" s="281"/>
      <c r="I579" s="281"/>
      <c r="J579" s="319"/>
      <c r="K579" s="313"/>
      <c r="L579" s="319"/>
      <c r="M579" s="313"/>
      <c r="N579" s="313"/>
      <c r="O579" s="313"/>
      <c r="P579" s="313"/>
    </row>
    <row r="580" spans="1:16">
      <c r="A580" s="281"/>
      <c r="B580" s="281"/>
      <c r="C580" s="282"/>
      <c r="D580" s="281"/>
      <c r="E580" s="281"/>
      <c r="F580" s="281"/>
      <c r="G580" s="281"/>
      <c r="H580" s="281"/>
      <c r="I580" s="292"/>
      <c r="J580" s="319"/>
      <c r="K580" s="313"/>
      <c r="L580" s="319"/>
      <c r="M580" s="313"/>
      <c r="N580" s="313"/>
      <c r="O580" s="313"/>
      <c r="P580" s="313"/>
    </row>
    <row r="581" spans="1:16">
      <c r="A581" s="281"/>
      <c r="B581" s="281"/>
      <c r="C581" s="282"/>
      <c r="D581" s="281"/>
      <c r="E581" s="281"/>
      <c r="F581" s="281"/>
      <c r="G581" s="281"/>
      <c r="H581" s="281"/>
      <c r="I581" s="292"/>
      <c r="J581" s="320"/>
      <c r="K581" s="314"/>
      <c r="L581" s="320"/>
      <c r="M581" s="314"/>
      <c r="N581" s="314"/>
      <c r="O581" s="314"/>
      <c r="P581" s="314"/>
    </row>
    <row r="582" spans="1:16">
      <c r="A582" s="285"/>
      <c r="B582" s="281">
        <v>142</v>
      </c>
      <c r="C582" s="291"/>
      <c r="D582" s="285"/>
      <c r="E582" s="285"/>
      <c r="F582" s="285"/>
      <c r="G582" s="285"/>
      <c r="H582" s="285"/>
      <c r="I582" s="285"/>
      <c r="J582" s="285"/>
      <c r="K582" s="312"/>
      <c r="L582" s="285"/>
      <c r="M582" s="285"/>
      <c r="N582" s="285"/>
      <c r="O582" s="285"/>
      <c r="P582" s="285"/>
    </row>
    <row r="583" spans="1:16">
      <c r="A583" s="285"/>
      <c r="B583" s="281"/>
      <c r="C583" s="291"/>
      <c r="D583" s="285"/>
      <c r="E583" s="285"/>
      <c r="F583" s="285"/>
      <c r="G583" s="285"/>
      <c r="H583" s="285"/>
      <c r="I583" s="285"/>
      <c r="J583" s="285"/>
      <c r="K583" s="313"/>
      <c r="L583" s="285"/>
      <c r="M583" s="285"/>
      <c r="N583" s="285"/>
      <c r="O583" s="285"/>
      <c r="P583" s="285"/>
    </row>
    <row r="584" spans="1:16">
      <c r="A584" s="285"/>
      <c r="B584" s="281"/>
      <c r="C584" s="291"/>
      <c r="D584" s="285"/>
      <c r="E584" s="285"/>
      <c r="F584" s="285"/>
      <c r="G584" s="285"/>
      <c r="H584" s="285"/>
      <c r="I584" s="285"/>
      <c r="J584" s="285"/>
      <c r="K584" s="313"/>
      <c r="L584" s="285"/>
      <c r="M584" s="285"/>
      <c r="N584" s="285"/>
      <c r="O584" s="285"/>
      <c r="P584" s="285"/>
    </row>
    <row r="585" spans="1:16">
      <c r="A585" s="285"/>
      <c r="B585" s="281"/>
      <c r="C585" s="291"/>
      <c r="D585" s="285"/>
      <c r="E585" s="285"/>
      <c r="F585" s="285"/>
      <c r="G585" s="285"/>
      <c r="H585" s="285"/>
      <c r="I585" s="285"/>
      <c r="J585" s="285"/>
      <c r="K585" s="314"/>
      <c r="L585" s="285"/>
      <c r="M585" s="285"/>
      <c r="N585" s="285"/>
      <c r="O585" s="285"/>
      <c r="P585" s="285"/>
    </row>
    <row r="586" spans="1:16">
      <c r="A586" s="281"/>
      <c r="B586" s="281">
        <v>143</v>
      </c>
      <c r="C586" s="282"/>
      <c r="D586" s="281"/>
      <c r="E586" s="281"/>
      <c r="F586" s="281"/>
      <c r="G586" s="281"/>
      <c r="H586" s="281"/>
      <c r="I586" s="281"/>
      <c r="J586" s="321"/>
      <c r="K586" s="312"/>
      <c r="L586" s="321"/>
      <c r="M586" s="322"/>
      <c r="N586" s="322"/>
      <c r="O586" s="322"/>
      <c r="P586" s="322"/>
    </row>
    <row r="587" spans="1:16">
      <c r="A587" s="281"/>
      <c r="B587" s="281"/>
      <c r="C587" s="282"/>
      <c r="D587" s="281"/>
      <c r="E587" s="281"/>
      <c r="F587" s="281"/>
      <c r="G587" s="281"/>
      <c r="H587" s="281"/>
      <c r="I587" s="281"/>
      <c r="J587" s="319"/>
      <c r="K587" s="313"/>
      <c r="L587" s="319"/>
      <c r="M587" s="313"/>
      <c r="N587" s="313"/>
      <c r="O587" s="313"/>
      <c r="P587" s="313"/>
    </row>
    <row r="588" spans="1:16">
      <c r="A588" s="281"/>
      <c r="B588" s="281"/>
      <c r="C588" s="282"/>
      <c r="D588" s="281"/>
      <c r="E588" s="281"/>
      <c r="F588" s="281"/>
      <c r="G588" s="281"/>
      <c r="H588" s="281"/>
      <c r="I588" s="292"/>
      <c r="J588" s="319"/>
      <c r="K588" s="313"/>
      <c r="L588" s="319"/>
      <c r="M588" s="313"/>
      <c r="N588" s="313"/>
      <c r="O588" s="313"/>
      <c r="P588" s="313"/>
    </row>
    <row r="589" spans="1:16">
      <c r="A589" s="281"/>
      <c r="B589" s="281"/>
      <c r="C589" s="282"/>
      <c r="D589" s="281"/>
      <c r="E589" s="281"/>
      <c r="F589" s="281"/>
      <c r="G589" s="281"/>
      <c r="H589" s="281"/>
      <c r="I589" s="292"/>
      <c r="J589" s="320"/>
      <c r="K589" s="314"/>
      <c r="L589" s="320"/>
      <c r="M589" s="314"/>
      <c r="N589" s="314"/>
      <c r="O589" s="314"/>
      <c r="P589" s="314"/>
    </row>
    <row r="590" spans="1:16">
      <c r="A590" s="285"/>
      <c r="B590" s="281">
        <v>144</v>
      </c>
      <c r="C590" s="291"/>
      <c r="D590" s="285"/>
      <c r="E590" s="285"/>
      <c r="F590" s="285"/>
      <c r="G590" s="285"/>
      <c r="H590" s="285"/>
      <c r="I590" s="286"/>
      <c r="J590" s="286"/>
      <c r="K590" s="312"/>
      <c r="L590" s="286"/>
      <c r="M590" s="286"/>
      <c r="N590" s="286"/>
      <c r="O590" s="286"/>
      <c r="P590" s="286"/>
    </row>
    <row r="591" spans="1:16">
      <c r="A591" s="285"/>
      <c r="B591" s="281"/>
      <c r="C591" s="291"/>
      <c r="D591" s="285"/>
      <c r="E591" s="285"/>
      <c r="F591" s="285"/>
      <c r="G591" s="285"/>
      <c r="H591" s="285"/>
      <c r="I591" s="286"/>
      <c r="J591" s="286"/>
      <c r="K591" s="313"/>
      <c r="L591" s="286"/>
      <c r="M591" s="286"/>
      <c r="N591" s="286"/>
      <c r="O591" s="286"/>
      <c r="P591" s="286"/>
    </row>
    <row r="592" spans="1:16">
      <c r="A592" s="285"/>
      <c r="B592" s="281"/>
      <c r="C592" s="291"/>
      <c r="D592" s="285"/>
      <c r="E592" s="285"/>
      <c r="F592" s="285"/>
      <c r="G592" s="285"/>
      <c r="H592" s="285"/>
      <c r="I592" s="286"/>
      <c r="J592" s="286"/>
      <c r="K592" s="313"/>
      <c r="L592" s="286"/>
      <c r="M592" s="286"/>
      <c r="N592" s="286"/>
      <c r="O592" s="286"/>
      <c r="P592" s="286"/>
    </row>
    <row r="593" spans="1:16">
      <c r="A593" s="285"/>
      <c r="B593" s="281"/>
      <c r="C593" s="291"/>
      <c r="D593" s="285"/>
      <c r="E593" s="285"/>
      <c r="F593" s="285"/>
      <c r="G593" s="285"/>
      <c r="H593" s="285"/>
      <c r="I593" s="286"/>
      <c r="J593" s="286"/>
      <c r="K593" s="314"/>
      <c r="L593" s="286"/>
      <c r="M593" s="286"/>
      <c r="N593" s="286"/>
      <c r="O593" s="286"/>
      <c r="P593" s="286"/>
    </row>
    <row r="594" spans="1:16">
      <c r="A594" s="281"/>
      <c r="B594" s="281">
        <v>145</v>
      </c>
      <c r="C594" s="282"/>
      <c r="D594" s="281"/>
      <c r="E594" s="281"/>
      <c r="F594" s="281"/>
      <c r="G594" s="281"/>
      <c r="H594" s="281"/>
      <c r="I594" s="281"/>
      <c r="J594" s="321"/>
      <c r="K594" s="312"/>
      <c r="L594" s="321"/>
      <c r="M594" s="322"/>
      <c r="N594" s="322"/>
      <c r="O594" s="322"/>
      <c r="P594" s="322"/>
    </row>
    <row r="595" spans="1:16">
      <c r="A595" s="281"/>
      <c r="B595" s="281"/>
      <c r="C595" s="282"/>
      <c r="D595" s="281"/>
      <c r="E595" s="281"/>
      <c r="F595" s="281"/>
      <c r="G595" s="281"/>
      <c r="H595" s="281"/>
      <c r="I595" s="281"/>
      <c r="J595" s="319"/>
      <c r="K595" s="313"/>
      <c r="L595" s="319"/>
      <c r="M595" s="313"/>
      <c r="N595" s="313"/>
      <c r="O595" s="313"/>
      <c r="P595" s="313"/>
    </row>
    <row r="596" spans="1:16">
      <c r="A596" s="281"/>
      <c r="B596" s="281"/>
      <c r="C596" s="282"/>
      <c r="D596" s="281"/>
      <c r="E596" s="281"/>
      <c r="F596" s="281"/>
      <c r="G596" s="281"/>
      <c r="H596" s="281"/>
      <c r="I596" s="292"/>
      <c r="J596" s="319"/>
      <c r="K596" s="313"/>
      <c r="L596" s="319"/>
      <c r="M596" s="313"/>
      <c r="N596" s="313"/>
      <c r="O596" s="313"/>
      <c r="P596" s="313"/>
    </row>
    <row r="597" spans="1:16">
      <c r="A597" s="281"/>
      <c r="B597" s="281"/>
      <c r="C597" s="282"/>
      <c r="D597" s="281"/>
      <c r="E597" s="281"/>
      <c r="F597" s="281"/>
      <c r="G597" s="281"/>
      <c r="H597" s="281"/>
      <c r="I597" s="292"/>
      <c r="J597" s="320"/>
      <c r="K597" s="314"/>
      <c r="L597" s="320"/>
      <c r="M597" s="314"/>
      <c r="N597" s="314"/>
      <c r="O597" s="314"/>
      <c r="P597" s="314"/>
    </row>
    <row r="598" spans="1:16">
      <c r="A598" s="285"/>
      <c r="B598" s="281">
        <v>146</v>
      </c>
      <c r="C598" s="291"/>
      <c r="D598" s="285"/>
      <c r="E598" s="285"/>
      <c r="F598" s="285"/>
      <c r="G598" s="285"/>
      <c r="H598" s="285"/>
      <c r="I598" s="285"/>
      <c r="J598" s="285"/>
      <c r="K598" s="312"/>
      <c r="L598" s="285"/>
      <c r="M598" s="285"/>
      <c r="N598" s="285"/>
      <c r="O598" s="285"/>
      <c r="P598" s="285"/>
    </row>
    <row r="599" spans="1:16">
      <c r="A599" s="285"/>
      <c r="B599" s="281"/>
      <c r="C599" s="291"/>
      <c r="D599" s="285"/>
      <c r="E599" s="285"/>
      <c r="F599" s="285"/>
      <c r="G599" s="285"/>
      <c r="H599" s="285"/>
      <c r="I599" s="285"/>
      <c r="J599" s="285"/>
      <c r="K599" s="313"/>
      <c r="L599" s="285"/>
      <c r="M599" s="285"/>
      <c r="N599" s="285"/>
      <c r="O599" s="285"/>
      <c r="P599" s="285"/>
    </row>
    <row r="600" spans="1:16">
      <c r="A600" s="285"/>
      <c r="B600" s="281"/>
      <c r="C600" s="291"/>
      <c r="D600" s="285"/>
      <c r="E600" s="285"/>
      <c r="F600" s="285"/>
      <c r="G600" s="285"/>
      <c r="H600" s="285"/>
      <c r="I600" s="285"/>
      <c r="J600" s="285"/>
      <c r="K600" s="313"/>
      <c r="L600" s="285"/>
      <c r="M600" s="285"/>
      <c r="N600" s="285"/>
      <c r="O600" s="285"/>
      <c r="P600" s="285"/>
    </row>
    <row r="601" spans="1:16">
      <c r="A601" s="285"/>
      <c r="B601" s="281"/>
      <c r="C601" s="291"/>
      <c r="D601" s="285"/>
      <c r="E601" s="285"/>
      <c r="F601" s="285"/>
      <c r="G601" s="285"/>
      <c r="H601" s="285"/>
      <c r="I601" s="285"/>
      <c r="J601" s="285"/>
      <c r="K601" s="314"/>
      <c r="L601" s="285"/>
      <c r="M601" s="285"/>
      <c r="N601" s="285"/>
      <c r="O601" s="285"/>
      <c r="P601" s="285"/>
    </row>
    <row r="602" spans="1:16">
      <c r="A602" s="281"/>
      <c r="B602" s="281">
        <v>147</v>
      </c>
      <c r="C602" s="282"/>
      <c r="D602" s="281"/>
      <c r="E602" s="281"/>
      <c r="F602" s="281"/>
      <c r="G602" s="281"/>
      <c r="H602" s="281"/>
      <c r="I602" s="281"/>
      <c r="J602" s="321"/>
      <c r="K602" s="312"/>
      <c r="L602" s="321"/>
      <c r="M602" s="322"/>
      <c r="N602" s="322"/>
      <c r="O602" s="322"/>
      <c r="P602" s="322"/>
    </row>
    <row r="603" spans="1:16">
      <c r="A603" s="281"/>
      <c r="B603" s="281"/>
      <c r="C603" s="282"/>
      <c r="D603" s="281"/>
      <c r="E603" s="281"/>
      <c r="F603" s="281"/>
      <c r="G603" s="281"/>
      <c r="H603" s="281"/>
      <c r="I603" s="281"/>
      <c r="J603" s="319"/>
      <c r="K603" s="313"/>
      <c r="L603" s="319"/>
      <c r="M603" s="313"/>
      <c r="N603" s="313"/>
      <c r="O603" s="313"/>
      <c r="P603" s="313"/>
    </row>
    <row r="604" spans="1:16">
      <c r="A604" s="281"/>
      <c r="B604" s="281"/>
      <c r="C604" s="282"/>
      <c r="D604" s="281"/>
      <c r="E604" s="281"/>
      <c r="F604" s="281"/>
      <c r="G604" s="281"/>
      <c r="H604" s="281"/>
      <c r="I604" s="292"/>
      <c r="J604" s="319"/>
      <c r="K604" s="313"/>
      <c r="L604" s="319"/>
      <c r="M604" s="313"/>
      <c r="N604" s="313"/>
      <c r="O604" s="313"/>
      <c r="P604" s="313"/>
    </row>
    <row r="605" spans="1:16">
      <c r="A605" s="281"/>
      <c r="B605" s="281"/>
      <c r="C605" s="282"/>
      <c r="D605" s="281"/>
      <c r="E605" s="281"/>
      <c r="F605" s="281"/>
      <c r="G605" s="281"/>
      <c r="H605" s="281"/>
      <c r="I605" s="292"/>
      <c r="J605" s="320"/>
      <c r="K605" s="314"/>
      <c r="L605" s="320"/>
      <c r="M605" s="314"/>
      <c r="N605" s="314"/>
      <c r="O605" s="314"/>
      <c r="P605" s="314"/>
    </row>
    <row r="606" spans="1:16">
      <c r="A606" s="285"/>
      <c r="B606" s="281">
        <v>148</v>
      </c>
      <c r="C606" s="291"/>
      <c r="D606" s="285"/>
      <c r="E606" s="285"/>
      <c r="F606" s="285"/>
      <c r="G606" s="285"/>
      <c r="H606" s="285"/>
      <c r="I606" s="285"/>
      <c r="J606" s="285"/>
      <c r="K606" s="312"/>
      <c r="L606" s="285"/>
      <c r="M606" s="286"/>
      <c r="N606" s="286"/>
      <c r="O606" s="286"/>
      <c r="P606" s="286"/>
    </row>
    <row r="607" spans="1:16">
      <c r="A607" s="285"/>
      <c r="B607" s="281"/>
      <c r="C607" s="291"/>
      <c r="D607" s="285"/>
      <c r="E607" s="285"/>
      <c r="F607" s="285"/>
      <c r="G607" s="285"/>
      <c r="H607" s="285"/>
      <c r="I607" s="285"/>
      <c r="J607" s="285"/>
      <c r="K607" s="313"/>
      <c r="L607" s="285"/>
      <c r="M607" s="286"/>
      <c r="N607" s="286"/>
      <c r="O607" s="286"/>
      <c r="P607" s="286"/>
    </row>
    <row r="608" spans="1:16">
      <c r="A608" s="285"/>
      <c r="B608" s="281"/>
      <c r="C608" s="291"/>
      <c r="D608" s="285"/>
      <c r="E608" s="285"/>
      <c r="F608" s="285"/>
      <c r="G608" s="285"/>
      <c r="H608" s="285"/>
      <c r="I608" s="285"/>
      <c r="J608" s="285"/>
      <c r="K608" s="313"/>
      <c r="L608" s="285"/>
      <c r="M608" s="286"/>
      <c r="N608" s="286"/>
      <c r="O608" s="286"/>
      <c r="P608" s="286"/>
    </row>
    <row r="609" spans="1:16">
      <c r="A609" s="285"/>
      <c r="B609" s="281"/>
      <c r="C609" s="291"/>
      <c r="D609" s="285"/>
      <c r="E609" s="285"/>
      <c r="F609" s="285"/>
      <c r="G609" s="285"/>
      <c r="H609" s="285"/>
      <c r="I609" s="285"/>
      <c r="J609" s="285"/>
      <c r="K609" s="314"/>
      <c r="L609" s="285"/>
      <c r="M609" s="286"/>
      <c r="N609" s="286"/>
      <c r="O609" s="286"/>
      <c r="P609" s="286"/>
    </row>
    <row r="610" spans="1:16">
      <c r="A610" s="281"/>
      <c r="B610" s="281">
        <v>149</v>
      </c>
      <c r="C610" s="282"/>
      <c r="D610" s="281"/>
      <c r="E610" s="281"/>
      <c r="F610" s="281"/>
      <c r="G610" s="281"/>
      <c r="H610" s="281"/>
      <c r="I610" s="281"/>
      <c r="J610" s="321"/>
      <c r="K610" s="312"/>
      <c r="L610" s="321"/>
      <c r="M610" s="322"/>
      <c r="N610" s="322"/>
      <c r="O610" s="322"/>
      <c r="P610" s="322"/>
    </row>
    <row r="611" spans="1:16">
      <c r="A611" s="281"/>
      <c r="B611" s="281"/>
      <c r="C611" s="282"/>
      <c r="D611" s="281"/>
      <c r="E611" s="281"/>
      <c r="F611" s="281"/>
      <c r="G611" s="281"/>
      <c r="H611" s="281"/>
      <c r="I611" s="281"/>
      <c r="J611" s="319"/>
      <c r="K611" s="313"/>
      <c r="L611" s="319"/>
      <c r="M611" s="313"/>
      <c r="N611" s="313"/>
      <c r="O611" s="313"/>
      <c r="P611" s="313"/>
    </row>
    <row r="612" spans="1:16">
      <c r="A612" s="281"/>
      <c r="B612" s="281"/>
      <c r="C612" s="282"/>
      <c r="D612" s="281"/>
      <c r="E612" s="281"/>
      <c r="F612" s="281"/>
      <c r="G612" s="281"/>
      <c r="H612" s="281"/>
      <c r="I612" s="292"/>
      <c r="J612" s="319"/>
      <c r="K612" s="313"/>
      <c r="L612" s="319"/>
      <c r="M612" s="313"/>
      <c r="N612" s="313"/>
      <c r="O612" s="313"/>
      <c r="P612" s="313"/>
    </row>
    <row r="613" spans="1:16">
      <c r="A613" s="281"/>
      <c r="B613" s="281"/>
      <c r="C613" s="282"/>
      <c r="D613" s="281"/>
      <c r="E613" s="281"/>
      <c r="F613" s="281"/>
      <c r="G613" s="281"/>
      <c r="H613" s="281"/>
      <c r="I613" s="292"/>
      <c r="J613" s="320"/>
      <c r="K613" s="314"/>
      <c r="L613" s="320"/>
      <c r="M613" s="314"/>
      <c r="N613" s="314"/>
      <c r="O613" s="314"/>
      <c r="P613" s="314"/>
    </row>
    <row r="614" spans="1:16">
      <c r="A614" s="285"/>
      <c r="B614" s="281">
        <v>150</v>
      </c>
      <c r="C614" s="291"/>
      <c r="D614" s="285"/>
      <c r="E614" s="285"/>
      <c r="F614" s="285"/>
      <c r="G614" s="285"/>
      <c r="H614" s="285"/>
      <c r="I614" s="285"/>
      <c r="J614" s="285"/>
      <c r="K614" s="312"/>
      <c r="L614" s="285"/>
      <c r="M614" s="285"/>
      <c r="N614" s="285"/>
      <c r="O614" s="285"/>
      <c r="P614" s="285"/>
    </row>
    <row r="615" spans="1:16">
      <c r="A615" s="285"/>
      <c r="B615" s="281"/>
      <c r="C615" s="291"/>
      <c r="D615" s="285"/>
      <c r="E615" s="285"/>
      <c r="F615" s="285"/>
      <c r="G615" s="285"/>
      <c r="H615" s="285"/>
      <c r="I615" s="285"/>
      <c r="J615" s="285"/>
      <c r="K615" s="313"/>
      <c r="L615" s="285"/>
      <c r="M615" s="285"/>
      <c r="N615" s="285"/>
      <c r="O615" s="285"/>
      <c r="P615" s="285"/>
    </row>
    <row r="616" spans="1:16">
      <c r="A616" s="285"/>
      <c r="B616" s="281"/>
      <c r="C616" s="291"/>
      <c r="D616" s="285"/>
      <c r="E616" s="285"/>
      <c r="F616" s="285"/>
      <c r="G616" s="285"/>
      <c r="H616" s="285"/>
      <c r="I616" s="285"/>
      <c r="J616" s="285"/>
      <c r="K616" s="313"/>
      <c r="L616" s="285"/>
      <c r="M616" s="285"/>
      <c r="N616" s="285"/>
      <c r="O616" s="285"/>
      <c r="P616" s="285"/>
    </row>
    <row r="617" spans="1:16">
      <c r="A617" s="285"/>
      <c r="B617" s="281"/>
      <c r="C617" s="291"/>
      <c r="D617" s="285"/>
      <c r="E617" s="285"/>
      <c r="F617" s="285"/>
      <c r="G617" s="285"/>
      <c r="H617" s="285"/>
      <c r="I617" s="285"/>
      <c r="J617" s="285"/>
      <c r="K617" s="314"/>
      <c r="L617" s="285"/>
      <c r="M617" s="285"/>
      <c r="N617" s="285"/>
      <c r="O617" s="285"/>
      <c r="P617" s="285"/>
    </row>
    <row r="618" spans="1:16">
      <c r="A618" s="281"/>
      <c r="B618" s="281">
        <v>151</v>
      </c>
      <c r="C618" s="282"/>
      <c r="D618" s="281"/>
      <c r="E618" s="281"/>
      <c r="F618" s="281"/>
      <c r="G618" s="281"/>
      <c r="H618" s="281"/>
      <c r="I618" s="281"/>
      <c r="J618" s="321"/>
      <c r="K618" s="312"/>
      <c r="L618" s="321"/>
      <c r="M618" s="322"/>
      <c r="N618" s="322"/>
      <c r="O618" s="322"/>
      <c r="P618" s="322"/>
    </row>
    <row r="619" spans="1:16">
      <c r="A619" s="281"/>
      <c r="B619" s="281"/>
      <c r="C619" s="282"/>
      <c r="D619" s="281"/>
      <c r="E619" s="281"/>
      <c r="F619" s="281"/>
      <c r="G619" s="281"/>
      <c r="H619" s="281"/>
      <c r="I619" s="281"/>
      <c r="J619" s="319"/>
      <c r="K619" s="313"/>
      <c r="L619" s="319"/>
      <c r="M619" s="313"/>
      <c r="N619" s="313"/>
      <c r="O619" s="313"/>
      <c r="P619" s="313"/>
    </row>
    <row r="620" spans="1:16">
      <c r="A620" s="281"/>
      <c r="B620" s="281"/>
      <c r="C620" s="282"/>
      <c r="D620" s="281"/>
      <c r="E620" s="281"/>
      <c r="F620" s="281"/>
      <c r="G620" s="281"/>
      <c r="H620" s="281"/>
      <c r="I620" s="292"/>
      <c r="J620" s="319"/>
      <c r="K620" s="313"/>
      <c r="L620" s="319"/>
      <c r="M620" s="313"/>
      <c r="N620" s="313"/>
      <c r="O620" s="313"/>
      <c r="P620" s="313"/>
    </row>
    <row r="621" spans="1:16">
      <c r="A621" s="281"/>
      <c r="B621" s="281"/>
      <c r="C621" s="282"/>
      <c r="D621" s="281"/>
      <c r="E621" s="281"/>
      <c r="F621" s="281"/>
      <c r="G621" s="281"/>
      <c r="H621" s="281"/>
      <c r="I621" s="292"/>
      <c r="J621" s="320"/>
      <c r="K621" s="314"/>
      <c r="L621" s="320"/>
      <c r="M621" s="314"/>
      <c r="N621" s="314"/>
      <c r="O621" s="314"/>
      <c r="P621" s="314"/>
    </row>
    <row r="622" spans="1:16">
      <c r="A622" s="286"/>
      <c r="B622" s="281">
        <v>152</v>
      </c>
      <c r="C622" s="286"/>
      <c r="D622" s="286"/>
      <c r="E622" s="286"/>
      <c r="F622" s="286"/>
      <c r="G622" s="286"/>
      <c r="H622" s="286"/>
      <c r="I622" s="286"/>
      <c r="J622" s="286"/>
      <c r="K622" s="312"/>
      <c r="L622" s="286"/>
      <c r="M622" s="286"/>
      <c r="N622" s="286"/>
      <c r="O622" s="286"/>
      <c r="P622" s="286"/>
    </row>
    <row r="623" spans="1:16">
      <c r="A623" s="286"/>
      <c r="B623" s="281"/>
      <c r="C623" s="286"/>
      <c r="D623" s="286"/>
      <c r="E623" s="286"/>
      <c r="F623" s="286"/>
      <c r="G623" s="286"/>
      <c r="H623" s="286"/>
      <c r="I623" s="286"/>
      <c r="J623" s="286"/>
      <c r="K623" s="313"/>
      <c r="L623" s="286"/>
      <c r="M623" s="286"/>
      <c r="N623" s="286"/>
      <c r="O623" s="286"/>
      <c r="P623" s="286"/>
    </row>
    <row r="624" spans="1:16">
      <c r="A624" s="286"/>
      <c r="B624" s="281"/>
      <c r="C624" s="286"/>
      <c r="D624" s="286"/>
      <c r="E624" s="286"/>
      <c r="F624" s="286"/>
      <c r="G624" s="286"/>
      <c r="H624" s="286"/>
      <c r="I624" s="286"/>
      <c r="J624" s="286"/>
      <c r="K624" s="313"/>
      <c r="L624" s="286"/>
      <c r="M624" s="286"/>
      <c r="N624" s="286"/>
      <c r="O624" s="286"/>
      <c r="P624" s="286"/>
    </row>
    <row r="625" spans="1:16">
      <c r="A625" s="286"/>
      <c r="B625" s="281"/>
      <c r="C625" s="286"/>
      <c r="D625" s="286"/>
      <c r="E625" s="286"/>
      <c r="F625" s="286"/>
      <c r="G625" s="286"/>
      <c r="H625" s="286"/>
      <c r="I625" s="286"/>
      <c r="J625" s="286"/>
      <c r="K625" s="314"/>
      <c r="L625" s="286"/>
      <c r="M625" s="286"/>
      <c r="N625" s="286"/>
      <c r="O625" s="286"/>
      <c r="P625" s="286"/>
    </row>
    <row r="626" spans="1:16">
      <c r="A626" s="281"/>
      <c r="B626" s="281">
        <v>153</v>
      </c>
      <c r="C626" s="282"/>
      <c r="D626" s="281"/>
      <c r="E626" s="281"/>
      <c r="F626" s="281"/>
      <c r="G626" s="281"/>
      <c r="H626" s="281"/>
      <c r="I626" s="281"/>
      <c r="J626" s="321"/>
      <c r="K626" s="312"/>
      <c r="L626" s="321"/>
      <c r="M626" s="322"/>
      <c r="N626" s="322"/>
      <c r="O626" s="322"/>
      <c r="P626" s="322"/>
    </row>
    <row r="627" spans="1:16">
      <c r="A627" s="281"/>
      <c r="B627" s="281"/>
      <c r="C627" s="282"/>
      <c r="D627" s="281"/>
      <c r="E627" s="281"/>
      <c r="F627" s="281"/>
      <c r="G627" s="281"/>
      <c r="H627" s="281"/>
      <c r="I627" s="281"/>
      <c r="J627" s="319"/>
      <c r="K627" s="313"/>
      <c r="L627" s="319"/>
      <c r="M627" s="313"/>
      <c r="N627" s="313"/>
      <c r="O627" s="313"/>
      <c r="P627" s="313"/>
    </row>
    <row r="628" spans="1:16">
      <c r="A628" s="281"/>
      <c r="B628" s="281"/>
      <c r="C628" s="282"/>
      <c r="D628" s="281"/>
      <c r="E628" s="281"/>
      <c r="F628" s="281"/>
      <c r="G628" s="281"/>
      <c r="H628" s="281"/>
      <c r="I628" s="292"/>
      <c r="J628" s="319"/>
      <c r="K628" s="313"/>
      <c r="L628" s="319"/>
      <c r="M628" s="313"/>
      <c r="N628" s="313"/>
      <c r="O628" s="313"/>
      <c r="P628" s="313"/>
    </row>
    <row r="629" spans="1:16">
      <c r="A629" s="281"/>
      <c r="B629" s="281"/>
      <c r="C629" s="282"/>
      <c r="D629" s="281"/>
      <c r="E629" s="281"/>
      <c r="F629" s="281"/>
      <c r="G629" s="281"/>
      <c r="H629" s="281"/>
      <c r="I629" s="292"/>
      <c r="J629" s="320"/>
      <c r="K629" s="314"/>
      <c r="L629" s="320"/>
      <c r="M629" s="314"/>
      <c r="N629" s="314"/>
      <c r="O629" s="314"/>
      <c r="P629" s="314"/>
    </row>
    <row r="630" spans="1:16">
      <c r="A630" s="285"/>
      <c r="B630" s="281">
        <v>154</v>
      </c>
      <c r="C630" s="291"/>
      <c r="D630" s="285"/>
      <c r="E630" s="285"/>
      <c r="F630" s="285"/>
      <c r="G630" s="285"/>
      <c r="H630" s="285"/>
      <c r="I630" s="285"/>
      <c r="J630" s="285"/>
      <c r="K630" s="312"/>
      <c r="L630" s="285"/>
      <c r="M630" s="285"/>
      <c r="N630" s="285"/>
      <c r="O630" s="285"/>
      <c r="P630" s="285"/>
    </row>
    <row r="631" spans="1:16">
      <c r="A631" s="285"/>
      <c r="B631" s="281"/>
      <c r="C631" s="291"/>
      <c r="D631" s="285"/>
      <c r="E631" s="285"/>
      <c r="F631" s="285"/>
      <c r="G631" s="285"/>
      <c r="H631" s="285"/>
      <c r="I631" s="285"/>
      <c r="J631" s="285"/>
      <c r="K631" s="313"/>
      <c r="L631" s="285"/>
      <c r="M631" s="285"/>
      <c r="N631" s="285"/>
      <c r="O631" s="285"/>
      <c r="P631" s="285"/>
    </row>
    <row r="632" spans="1:16">
      <c r="A632" s="285"/>
      <c r="B632" s="281"/>
      <c r="C632" s="291"/>
      <c r="D632" s="285"/>
      <c r="E632" s="285"/>
      <c r="F632" s="285"/>
      <c r="G632" s="285"/>
      <c r="H632" s="285"/>
      <c r="I632" s="285"/>
      <c r="J632" s="285"/>
      <c r="K632" s="313"/>
      <c r="L632" s="285"/>
      <c r="M632" s="285"/>
      <c r="N632" s="285"/>
      <c r="O632" s="285"/>
      <c r="P632" s="285"/>
    </row>
    <row r="633" spans="1:16">
      <c r="A633" s="285"/>
      <c r="B633" s="281"/>
      <c r="C633" s="291"/>
      <c r="D633" s="285"/>
      <c r="E633" s="285"/>
      <c r="F633" s="285"/>
      <c r="G633" s="285"/>
      <c r="H633" s="285"/>
      <c r="I633" s="285"/>
      <c r="J633" s="285"/>
      <c r="K633" s="314"/>
      <c r="L633" s="285"/>
      <c r="M633" s="285"/>
      <c r="N633" s="285"/>
      <c r="O633" s="285"/>
      <c r="P633" s="285"/>
    </row>
    <row r="634" spans="1:16">
      <c r="A634" s="281"/>
      <c r="B634" s="281">
        <v>155</v>
      </c>
      <c r="C634" s="282"/>
      <c r="D634" s="281"/>
      <c r="E634" s="281"/>
      <c r="F634" s="281"/>
      <c r="G634" s="281"/>
      <c r="H634" s="281"/>
      <c r="I634" s="281"/>
      <c r="J634" s="321"/>
      <c r="K634" s="312"/>
      <c r="L634" s="321"/>
      <c r="M634" s="322"/>
      <c r="N634" s="322"/>
      <c r="O634" s="322"/>
      <c r="P634" s="322"/>
    </row>
    <row r="635" spans="1:16">
      <c r="A635" s="281"/>
      <c r="B635" s="281"/>
      <c r="C635" s="282"/>
      <c r="D635" s="281"/>
      <c r="E635" s="281"/>
      <c r="F635" s="281"/>
      <c r="G635" s="281"/>
      <c r="H635" s="281"/>
      <c r="I635" s="281"/>
      <c r="J635" s="319"/>
      <c r="K635" s="313"/>
      <c r="L635" s="319"/>
      <c r="M635" s="313"/>
      <c r="N635" s="313"/>
      <c r="O635" s="313"/>
      <c r="P635" s="313"/>
    </row>
    <row r="636" spans="1:16">
      <c r="A636" s="281"/>
      <c r="B636" s="281"/>
      <c r="C636" s="282"/>
      <c r="D636" s="281"/>
      <c r="E636" s="281"/>
      <c r="F636" s="281"/>
      <c r="G636" s="281"/>
      <c r="H636" s="281"/>
      <c r="I636" s="292"/>
      <c r="J636" s="319"/>
      <c r="K636" s="313"/>
      <c r="L636" s="319"/>
      <c r="M636" s="313"/>
      <c r="N636" s="313"/>
      <c r="O636" s="313"/>
      <c r="P636" s="313"/>
    </row>
    <row r="637" spans="1:16">
      <c r="A637" s="281"/>
      <c r="B637" s="281"/>
      <c r="C637" s="282"/>
      <c r="D637" s="281"/>
      <c r="E637" s="281"/>
      <c r="F637" s="281"/>
      <c r="G637" s="281"/>
      <c r="H637" s="281"/>
      <c r="I637" s="292"/>
      <c r="J637" s="320"/>
      <c r="K637" s="314"/>
      <c r="L637" s="320"/>
      <c r="M637" s="314"/>
      <c r="N637" s="314"/>
      <c r="O637" s="314"/>
      <c r="P637" s="314"/>
    </row>
    <row r="638" spans="1:16">
      <c r="A638" s="285"/>
      <c r="B638" s="281">
        <v>156</v>
      </c>
      <c r="C638" s="291"/>
      <c r="D638" s="285"/>
      <c r="E638" s="285"/>
      <c r="F638" s="285"/>
      <c r="G638" s="285"/>
      <c r="H638" s="285"/>
      <c r="I638" s="286"/>
      <c r="J638" s="286"/>
      <c r="K638" s="312"/>
      <c r="L638" s="286"/>
      <c r="M638" s="286"/>
      <c r="N638" s="286"/>
      <c r="O638" s="286"/>
      <c r="P638" s="286"/>
    </row>
    <row r="639" spans="1:16">
      <c r="A639" s="285"/>
      <c r="B639" s="281"/>
      <c r="C639" s="291"/>
      <c r="D639" s="285"/>
      <c r="E639" s="285"/>
      <c r="F639" s="285"/>
      <c r="G639" s="285"/>
      <c r="H639" s="285"/>
      <c r="I639" s="286"/>
      <c r="J639" s="286"/>
      <c r="K639" s="313"/>
      <c r="L639" s="286"/>
      <c r="M639" s="286"/>
      <c r="N639" s="286"/>
      <c r="O639" s="286"/>
      <c r="P639" s="286"/>
    </row>
    <row r="640" spans="1:16">
      <c r="A640" s="285"/>
      <c r="B640" s="281"/>
      <c r="C640" s="291"/>
      <c r="D640" s="285"/>
      <c r="E640" s="285"/>
      <c r="F640" s="285"/>
      <c r="G640" s="285"/>
      <c r="H640" s="285"/>
      <c r="I640" s="286"/>
      <c r="J640" s="286"/>
      <c r="K640" s="313"/>
      <c r="L640" s="286"/>
      <c r="M640" s="286"/>
      <c r="N640" s="286"/>
      <c r="O640" s="286"/>
      <c r="P640" s="286"/>
    </row>
    <row r="641" spans="1:16">
      <c r="A641" s="285"/>
      <c r="B641" s="281"/>
      <c r="C641" s="291"/>
      <c r="D641" s="285"/>
      <c r="E641" s="285"/>
      <c r="F641" s="285"/>
      <c r="G641" s="285"/>
      <c r="H641" s="285"/>
      <c r="I641" s="286"/>
      <c r="J641" s="286"/>
      <c r="K641" s="314"/>
      <c r="L641" s="286"/>
      <c r="M641" s="286"/>
      <c r="N641" s="286"/>
      <c r="O641" s="286"/>
      <c r="P641" s="286"/>
    </row>
    <row r="642" spans="1:16">
      <c r="A642" s="281"/>
      <c r="B642" s="281">
        <v>157</v>
      </c>
      <c r="C642" s="282"/>
      <c r="D642" s="281"/>
      <c r="E642" s="281"/>
      <c r="F642" s="281"/>
      <c r="G642" s="281"/>
      <c r="H642" s="281"/>
      <c r="I642" s="281"/>
      <c r="J642" s="321"/>
      <c r="K642" s="312"/>
      <c r="L642" s="321"/>
      <c r="M642" s="322"/>
      <c r="N642" s="322"/>
      <c r="O642" s="322"/>
      <c r="P642" s="322"/>
    </row>
    <row r="643" spans="1:16">
      <c r="A643" s="281"/>
      <c r="B643" s="281"/>
      <c r="C643" s="282"/>
      <c r="D643" s="281"/>
      <c r="E643" s="281"/>
      <c r="F643" s="281"/>
      <c r="G643" s="281"/>
      <c r="H643" s="281"/>
      <c r="I643" s="281"/>
      <c r="J643" s="319"/>
      <c r="K643" s="313"/>
      <c r="L643" s="319"/>
      <c r="M643" s="313"/>
      <c r="N643" s="313"/>
      <c r="O643" s="313"/>
      <c r="P643" s="313"/>
    </row>
    <row r="644" spans="1:16">
      <c r="A644" s="281"/>
      <c r="B644" s="281"/>
      <c r="C644" s="282"/>
      <c r="D644" s="281"/>
      <c r="E644" s="281"/>
      <c r="F644" s="281"/>
      <c r="G644" s="281"/>
      <c r="H644" s="281"/>
      <c r="I644" s="292"/>
      <c r="J644" s="319"/>
      <c r="K644" s="313"/>
      <c r="L644" s="319"/>
      <c r="M644" s="313"/>
      <c r="N644" s="313"/>
      <c r="O644" s="313"/>
      <c r="P644" s="313"/>
    </row>
    <row r="645" spans="1:16">
      <c r="A645" s="281"/>
      <c r="B645" s="281"/>
      <c r="C645" s="282"/>
      <c r="D645" s="281"/>
      <c r="E645" s="281"/>
      <c r="F645" s="281"/>
      <c r="G645" s="281"/>
      <c r="H645" s="281"/>
      <c r="I645" s="292"/>
      <c r="J645" s="320"/>
      <c r="K645" s="314"/>
      <c r="L645" s="320"/>
      <c r="M645" s="314"/>
      <c r="N645" s="314"/>
      <c r="O645" s="314"/>
      <c r="P645" s="314"/>
    </row>
    <row r="646" spans="1:16">
      <c r="A646" s="285"/>
      <c r="B646" s="281">
        <v>158</v>
      </c>
      <c r="C646" s="291"/>
      <c r="D646" s="285"/>
      <c r="E646" s="285"/>
      <c r="F646" s="285"/>
      <c r="G646" s="285"/>
      <c r="H646" s="285"/>
      <c r="I646" s="285"/>
      <c r="J646" s="285"/>
      <c r="K646" s="312"/>
      <c r="L646" s="285"/>
      <c r="M646" s="285"/>
      <c r="N646" s="285"/>
      <c r="O646" s="285"/>
      <c r="P646" s="285"/>
    </row>
    <row r="647" spans="1:16">
      <c r="A647" s="285"/>
      <c r="B647" s="281"/>
      <c r="C647" s="291"/>
      <c r="D647" s="285"/>
      <c r="E647" s="285"/>
      <c r="F647" s="285"/>
      <c r="G647" s="285"/>
      <c r="H647" s="285"/>
      <c r="I647" s="285"/>
      <c r="J647" s="285"/>
      <c r="K647" s="313"/>
      <c r="L647" s="285"/>
      <c r="M647" s="285"/>
      <c r="N647" s="285"/>
      <c r="O647" s="285"/>
      <c r="P647" s="285"/>
    </row>
    <row r="648" spans="1:16">
      <c r="A648" s="285"/>
      <c r="B648" s="281"/>
      <c r="C648" s="291"/>
      <c r="D648" s="285"/>
      <c r="E648" s="285"/>
      <c r="F648" s="285"/>
      <c r="G648" s="285"/>
      <c r="H648" s="285"/>
      <c r="I648" s="285"/>
      <c r="J648" s="285"/>
      <c r="K648" s="313"/>
      <c r="L648" s="285"/>
      <c r="M648" s="285"/>
      <c r="N648" s="285"/>
      <c r="O648" s="285"/>
      <c r="P648" s="285"/>
    </row>
    <row r="649" spans="1:16">
      <c r="A649" s="285"/>
      <c r="B649" s="281"/>
      <c r="C649" s="291"/>
      <c r="D649" s="285"/>
      <c r="E649" s="285"/>
      <c r="F649" s="285"/>
      <c r="G649" s="285"/>
      <c r="H649" s="285"/>
      <c r="I649" s="285"/>
      <c r="J649" s="285"/>
      <c r="K649" s="314"/>
      <c r="L649" s="285"/>
      <c r="M649" s="285"/>
      <c r="N649" s="285"/>
      <c r="O649" s="285"/>
      <c r="P649" s="285"/>
    </row>
    <row r="650" spans="1:16">
      <c r="A650" s="281"/>
      <c r="B650" s="281">
        <v>159</v>
      </c>
      <c r="C650" s="282"/>
      <c r="D650" s="281"/>
      <c r="E650" s="281"/>
      <c r="F650" s="281"/>
      <c r="G650" s="281"/>
      <c r="H650" s="281"/>
      <c r="I650" s="281"/>
      <c r="J650" s="321"/>
      <c r="K650" s="312"/>
      <c r="L650" s="321"/>
      <c r="M650" s="322"/>
      <c r="N650" s="322"/>
      <c r="O650" s="322"/>
      <c r="P650" s="322"/>
    </row>
    <row r="651" spans="1:16">
      <c r="A651" s="281"/>
      <c r="B651" s="281"/>
      <c r="C651" s="282"/>
      <c r="D651" s="281"/>
      <c r="E651" s="281"/>
      <c r="F651" s="281"/>
      <c r="G651" s="281"/>
      <c r="H651" s="281"/>
      <c r="I651" s="281"/>
      <c r="J651" s="319"/>
      <c r="K651" s="313"/>
      <c r="L651" s="319"/>
      <c r="M651" s="313"/>
      <c r="N651" s="313"/>
      <c r="O651" s="313"/>
      <c r="P651" s="313"/>
    </row>
    <row r="652" spans="1:16">
      <c r="A652" s="281"/>
      <c r="B652" s="281"/>
      <c r="C652" s="282"/>
      <c r="D652" s="281"/>
      <c r="E652" s="281"/>
      <c r="F652" s="281"/>
      <c r="G652" s="281"/>
      <c r="H652" s="281"/>
      <c r="I652" s="292"/>
      <c r="J652" s="319"/>
      <c r="K652" s="313"/>
      <c r="L652" s="319"/>
      <c r="M652" s="313"/>
      <c r="N652" s="313"/>
      <c r="O652" s="313"/>
      <c r="P652" s="313"/>
    </row>
    <row r="653" spans="1:16">
      <c r="A653" s="281"/>
      <c r="B653" s="281"/>
      <c r="C653" s="282"/>
      <c r="D653" s="281"/>
      <c r="E653" s="281"/>
      <c r="F653" s="281"/>
      <c r="G653" s="281"/>
      <c r="H653" s="281"/>
      <c r="I653" s="292"/>
      <c r="J653" s="320"/>
      <c r="K653" s="314"/>
      <c r="L653" s="320"/>
      <c r="M653" s="314"/>
      <c r="N653" s="314"/>
      <c r="O653" s="314"/>
      <c r="P653" s="314"/>
    </row>
    <row r="654" spans="1:16">
      <c r="A654" s="285"/>
      <c r="B654" s="281">
        <v>160</v>
      </c>
      <c r="C654" s="291"/>
      <c r="D654" s="285"/>
      <c r="E654" s="285"/>
      <c r="F654" s="285"/>
      <c r="G654" s="285"/>
      <c r="H654" s="285"/>
      <c r="I654" s="285"/>
      <c r="J654" s="285"/>
      <c r="K654" s="312"/>
      <c r="L654" s="285"/>
      <c r="M654" s="285"/>
      <c r="N654" s="285"/>
      <c r="O654" s="285"/>
      <c r="P654" s="285"/>
    </row>
    <row r="655" spans="1:16">
      <c r="A655" s="285"/>
      <c r="B655" s="281"/>
      <c r="C655" s="291"/>
      <c r="D655" s="285"/>
      <c r="E655" s="285"/>
      <c r="F655" s="285"/>
      <c r="G655" s="285"/>
      <c r="H655" s="285"/>
      <c r="I655" s="285"/>
      <c r="J655" s="285"/>
      <c r="K655" s="313"/>
      <c r="L655" s="285"/>
      <c r="M655" s="285"/>
      <c r="N655" s="285"/>
      <c r="O655" s="285"/>
      <c r="P655" s="285"/>
    </row>
    <row r="656" spans="1:16">
      <c r="A656" s="285"/>
      <c r="B656" s="281"/>
      <c r="C656" s="291"/>
      <c r="D656" s="285"/>
      <c r="E656" s="285"/>
      <c r="F656" s="285"/>
      <c r="G656" s="285"/>
      <c r="H656" s="285"/>
      <c r="I656" s="285"/>
      <c r="J656" s="285"/>
      <c r="K656" s="313"/>
      <c r="L656" s="285"/>
      <c r="M656" s="285"/>
      <c r="N656" s="285"/>
      <c r="O656" s="285"/>
      <c r="P656" s="285"/>
    </row>
    <row r="657" spans="1:16">
      <c r="A657" s="285"/>
      <c r="B657" s="281"/>
      <c r="C657" s="291"/>
      <c r="D657" s="285"/>
      <c r="E657" s="285"/>
      <c r="F657" s="285"/>
      <c r="G657" s="285"/>
      <c r="H657" s="285"/>
      <c r="I657" s="285"/>
      <c r="J657" s="285"/>
      <c r="K657" s="314"/>
      <c r="L657" s="285"/>
      <c r="M657" s="285"/>
      <c r="N657" s="285"/>
      <c r="O657" s="285"/>
      <c r="P657" s="285"/>
    </row>
    <row r="658" spans="1:16">
      <c r="A658" s="281"/>
      <c r="B658" s="281">
        <v>161</v>
      </c>
      <c r="C658" s="282"/>
      <c r="D658" s="281"/>
      <c r="E658" s="281"/>
      <c r="F658" s="281"/>
      <c r="G658" s="281"/>
      <c r="H658" s="281"/>
      <c r="I658" s="281"/>
      <c r="J658" s="321"/>
      <c r="K658" s="312"/>
      <c r="L658" s="321"/>
      <c r="M658" s="322"/>
      <c r="N658" s="322"/>
      <c r="O658" s="322"/>
      <c r="P658" s="322"/>
    </row>
    <row r="659" spans="1:16">
      <c r="A659" s="281"/>
      <c r="B659" s="281"/>
      <c r="C659" s="282"/>
      <c r="D659" s="281"/>
      <c r="E659" s="281"/>
      <c r="F659" s="281"/>
      <c r="G659" s="281"/>
      <c r="H659" s="281"/>
      <c r="I659" s="281"/>
      <c r="J659" s="319"/>
      <c r="K659" s="313"/>
      <c r="L659" s="319"/>
      <c r="M659" s="313"/>
      <c r="N659" s="313"/>
      <c r="O659" s="313"/>
      <c r="P659" s="313"/>
    </row>
    <row r="660" spans="1:16">
      <c r="A660" s="281"/>
      <c r="B660" s="281"/>
      <c r="C660" s="282"/>
      <c r="D660" s="281"/>
      <c r="E660" s="281"/>
      <c r="F660" s="281"/>
      <c r="G660" s="281"/>
      <c r="H660" s="281"/>
      <c r="I660" s="292"/>
      <c r="J660" s="319"/>
      <c r="K660" s="313"/>
      <c r="L660" s="319"/>
      <c r="M660" s="313"/>
      <c r="N660" s="313"/>
      <c r="O660" s="313"/>
      <c r="P660" s="313"/>
    </row>
    <row r="661" spans="1:16">
      <c r="A661" s="281"/>
      <c r="B661" s="281"/>
      <c r="C661" s="282"/>
      <c r="D661" s="281"/>
      <c r="E661" s="281"/>
      <c r="F661" s="281"/>
      <c r="G661" s="281"/>
      <c r="H661" s="281"/>
      <c r="I661" s="292"/>
      <c r="J661" s="320"/>
      <c r="K661" s="314"/>
      <c r="L661" s="320"/>
      <c r="M661" s="314"/>
      <c r="N661" s="314"/>
      <c r="O661" s="314"/>
      <c r="P661" s="314"/>
    </row>
    <row r="662" spans="1:16">
      <c r="A662" s="285"/>
      <c r="B662" s="281">
        <v>162</v>
      </c>
      <c r="C662" s="291"/>
      <c r="D662" s="285"/>
      <c r="E662" s="285"/>
      <c r="F662" s="285"/>
      <c r="G662" s="285"/>
      <c r="H662" s="285"/>
      <c r="I662" s="285"/>
      <c r="J662" s="285"/>
      <c r="K662" s="312"/>
      <c r="L662" s="286"/>
      <c r="M662" s="286"/>
      <c r="N662" s="286"/>
      <c r="O662" s="286"/>
      <c r="P662" s="286"/>
    </row>
    <row r="663" spans="1:16">
      <c r="A663" s="285"/>
      <c r="B663" s="281"/>
      <c r="C663" s="291"/>
      <c r="D663" s="285"/>
      <c r="E663" s="285"/>
      <c r="F663" s="285"/>
      <c r="G663" s="285"/>
      <c r="H663" s="285"/>
      <c r="I663" s="285"/>
      <c r="J663" s="285"/>
      <c r="K663" s="313"/>
      <c r="L663" s="286"/>
      <c r="M663" s="286"/>
      <c r="N663" s="286"/>
      <c r="O663" s="286"/>
      <c r="P663" s="286"/>
    </row>
    <row r="664" spans="1:16">
      <c r="A664" s="285"/>
      <c r="B664" s="281"/>
      <c r="C664" s="291"/>
      <c r="D664" s="285"/>
      <c r="E664" s="285"/>
      <c r="F664" s="285"/>
      <c r="G664" s="285"/>
      <c r="H664" s="285"/>
      <c r="I664" s="285"/>
      <c r="J664" s="285"/>
      <c r="K664" s="313"/>
      <c r="L664" s="286"/>
      <c r="M664" s="286"/>
      <c r="N664" s="286"/>
      <c r="O664" s="286"/>
      <c r="P664" s="286"/>
    </row>
    <row r="665" spans="1:16">
      <c r="A665" s="285"/>
      <c r="B665" s="281"/>
      <c r="C665" s="291"/>
      <c r="D665" s="285"/>
      <c r="E665" s="285"/>
      <c r="F665" s="285"/>
      <c r="G665" s="285"/>
      <c r="H665" s="285"/>
      <c r="I665" s="285"/>
      <c r="J665" s="285"/>
      <c r="K665" s="314"/>
      <c r="L665" s="286"/>
      <c r="M665" s="286"/>
      <c r="N665" s="286"/>
      <c r="O665" s="286"/>
      <c r="P665" s="286"/>
    </row>
    <row r="666" spans="1:16">
      <c r="A666" s="281"/>
      <c r="B666" s="281">
        <v>163</v>
      </c>
      <c r="C666" s="282"/>
      <c r="D666" s="281"/>
      <c r="E666" s="281"/>
      <c r="F666" s="281"/>
      <c r="G666" s="281"/>
      <c r="H666" s="281"/>
      <c r="I666" s="281"/>
      <c r="J666" s="321"/>
      <c r="K666" s="312"/>
      <c r="L666" s="321"/>
      <c r="M666" s="322"/>
      <c r="N666" s="322"/>
      <c r="O666" s="322"/>
      <c r="P666" s="322"/>
    </row>
    <row r="667" spans="1:16">
      <c r="A667" s="281"/>
      <c r="B667" s="281"/>
      <c r="C667" s="282"/>
      <c r="D667" s="281"/>
      <c r="E667" s="281"/>
      <c r="F667" s="281"/>
      <c r="G667" s="281"/>
      <c r="H667" s="281"/>
      <c r="I667" s="281"/>
      <c r="J667" s="319"/>
      <c r="K667" s="313"/>
      <c r="L667" s="319"/>
      <c r="M667" s="313"/>
      <c r="N667" s="313"/>
      <c r="O667" s="313"/>
      <c r="P667" s="313"/>
    </row>
    <row r="668" spans="1:16">
      <c r="A668" s="281"/>
      <c r="B668" s="281"/>
      <c r="C668" s="282"/>
      <c r="D668" s="281"/>
      <c r="E668" s="281"/>
      <c r="F668" s="281"/>
      <c r="G668" s="281"/>
      <c r="H668" s="281"/>
      <c r="I668" s="292"/>
      <c r="J668" s="319"/>
      <c r="K668" s="313"/>
      <c r="L668" s="319"/>
      <c r="M668" s="313"/>
      <c r="N668" s="313"/>
      <c r="O668" s="313"/>
      <c r="P668" s="313"/>
    </row>
    <row r="669" spans="1:16">
      <c r="A669" s="281"/>
      <c r="B669" s="281"/>
      <c r="C669" s="282"/>
      <c r="D669" s="281"/>
      <c r="E669" s="281"/>
      <c r="F669" s="281"/>
      <c r="G669" s="281"/>
      <c r="H669" s="281"/>
      <c r="I669" s="292"/>
      <c r="J669" s="320"/>
      <c r="K669" s="314"/>
      <c r="L669" s="320"/>
      <c r="M669" s="314"/>
      <c r="N669" s="314"/>
      <c r="O669" s="314"/>
      <c r="P669" s="314"/>
    </row>
    <row r="670" spans="1:16">
      <c r="A670" s="285"/>
      <c r="B670" s="281">
        <v>164</v>
      </c>
      <c r="C670" s="291"/>
      <c r="D670" s="285"/>
      <c r="E670" s="285"/>
      <c r="F670" s="285"/>
      <c r="G670" s="285"/>
      <c r="H670" s="285"/>
      <c r="I670" s="285"/>
      <c r="J670" s="285"/>
      <c r="K670" s="312"/>
      <c r="L670" s="285"/>
      <c r="M670" s="285"/>
      <c r="N670" s="285"/>
      <c r="O670" s="285"/>
      <c r="P670" s="285"/>
    </row>
    <row r="671" spans="1:16">
      <c r="A671" s="285"/>
      <c r="B671" s="281"/>
      <c r="C671" s="291"/>
      <c r="D671" s="285"/>
      <c r="E671" s="285"/>
      <c r="F671" s="285"/>
      <c r="G671" s="285"/>
      <c r="H671" s="285"/>
      <c r="I671" s="285"/>
      <c r="J671" s="285"/>
      <c r="K671" s="313"/>
      <c r="L671" s="285"/>
      <c r="M671" s="285"/>
      <c r="N671" s="285"/>
      <c r="O671" s="285"/>
      <c r="P671" s="285"/>
    </row>
    <row r="672" spans="1:16">
      <c r="A672" s="285"/>
      <c r="B672" s="281"/>
      <c r="C672" s="291"/>
      <c r="D672" s="285"/>
      <c r="E672" s="285"/>
      <c r="F672" s="285"/>
      <c r="G672" s="285"/>
      <c r="H672" s="285"/>
      <c r="I672" s="285"/>
      <c r="J672" s="285"/>
      <c r="K672" s="313"/>
      <c r="L672" s="285"/>
      <c r="M672" s="285"/>
      <c r="N672" s="285"/>
      <c r="O672" s="285"/>
      <c r="P672" s="285"/>
    </row>
    <row r="673" spans="1:16">
      <c r="A673" s="285"/>
      <c r="B673" s="281"/>
      <c r="C673" s="291"/>
      <c r="D673" s="285"/>
      <c r="E673" s="285"/>
      <c r="F673" s="285"/>
      <c r="G673" s="285"/>
      <c r="H673" s="285"/>
      <c r="I673" s="285"/>
      <c r="J673" s="285"/>
      <c r="K673" s="314"/>
      <c r="L673" s="285"/>
      <c r="M673" s="285"/>
      <c r="N673" s="285"/>
      <c r="O673" s="285"/>
      <c r="P673" s="285"/>
    </row>
    <row r="674" spans="1:16">
      <c r="A674" s="281"/>
      <c r="B674" s="281">
        <v>165</v>
      </c>
      <c r="C674" s="282"/>
      <c r="D674" s="281"/>
      <c r="E674" s="281"/>
      <c r="F674" s="281"/>
      <c r="G674" s="281"/>
      <c r="H674" s="281"/>
      <c r="I674" s="281"/>
      <c r="J674" s="321"/>
      <c r="K674" s="312"/>
      <c r="L674" s="321"/>
      <c r="M674" s="322"/>
      <c r="N674" s="322"/>
      <c r="O674" s="322"/>
      <c r="P674" s="322"/>
    </row>
    <row r="675" spans="1:16">
      <c r="A675" s="281"/>
      <c r="B675" s="281"/>
      <c r="C675" s="282"/>
      <c r="D675" s="281"/>
      <c r="E675" s="281"/>
      <c r="F675" s="281"/>
      <c r="G675" s="281"/>
      <c r="H675" s="281"/>
      <c r="I675" s="281"/>
      <c r="J675" s="319"/>
      <c r="K675" s="313"/>
      <c r="L675" s="319"/>
      <c r="M675" s="313"/>
      <c r="N675" s="313"/>
      <c r="O675" s="313"/>
      <c r="P675" s="313"/>
    </row>
    <row r="676" spans="1:16">
      <c r="A676" s="281"/>
      <c r="B676" s="281"/>
      <c r="C676" s="282"/>
      <c r="D676" s="281"/>
      <c r="E676" s="281"/>
      <c r="F676" s="281"/>
      <c r="G676" s="281"/>
      <c r="H676" s="281"/>
      <c r="I676" s="292"/>
      <c r="J676" s="319"/>
      <c r="K676" s="313"/>
      <c r="L676" s="319"/>
      <c r="M676" s="313"/>
      <c r="N676" s="313"/>
      <c r="O676" s="313"/>
      <c r="P676" s="313"/>
    </row>
    <row r="677" spans="1:16">
      <c r="A677" s="281"/>
      <c r="B677" s="281"/>
      <c r="C677" s="282"/>
      <c r="D677" s="281"/>
      <c r="E677" s="281"/>
      <c r="F677" s="281"/>
      <c r="G677" s="281"/>
      <c r="H677" s="281"/>
      <c r="I677" s="292"/>
      <c r="J677" s="320"/>
      <c r="K677" s="314"/>
      <c r="L677" s="320"/>
      <c r="M677" s="314"/>
      <c r="N677" s="314"/>
      <c r="O677" s="314"/>
      <c r="P677" s="314"/>
    </row>
    <row r="678" spans="1:16">
      <c r="A678" s="285"/>
      <c r="B678" s="281">
        <v>166</v>
      </c>
      <c r="C678" s="291"/>
      <c r="D678" s="285"/>
      <c r="E678" s="285"/>
      <c r="F678" s="285"/>
      <c r="G678" s="285"/>
      <c r="H678" s="285"/>
      <c r="I678" s="285"/>
      <c r="J678" s="285"/>
      <c r="K678" s="312"/>
      <c r="L678" s="285"/>
      <c r="M678" s="285"/>
      <c r="N678" s="285"/>
      <c r="O678" s="285"/>
      <c r="P678" s="285"/>
    </row>
    <row r="679" spans="1:16">
      <c r="A679" s="285"/>
      <c r="B679" s="281"/>
      <c r="C679" s="291"/>
      <c r="D679" s="285"/>
      <c r="E679" s="285"/>
      <c r="F679" s="285"/>
      <c r="G679" s="285"/>
      <c r="H679" s="285"/>
      <c r="I679" s="285"/>
      <c r="J679" s="285"/>
      <c r="K679" s="313"/>
      <c r="L679" s="285"/>
      <c r="M679" s="285"/>
      <c r="N679" s="285"/>
      <c r="O679" s="285"/>
      <c r="P679" s="285"/>
    </row>
    <row r="680" spans="1:16">
      <c r="A680" s="285"/>
      <c r="B680" s="281"/>
      <c r="C680" s="291"/>
      <c r="D680" s="285"/>
      <c r="E680" s="285"/>
      <c r="F680" s="285"/>
      <c r="G680" s="285"/>
      <c r="H680" s="285"/>
      <c r="I680" s="285"/>
      <c r="J680" s="285"/>
      <c r="K680" s="313"/>
      <c r="L680" s="285"/>
      <c r="M680" s="285"/>
      <c r="N680" s="285"/>
      <c r="O680" s="285"/>
      <c r="P680" s="285"/>
    </row>
    <row r="681" spans="1:16">
      <c r="A681" s="285"/>
      <c r="B681" s="281"/>
      <c r="C681" s="291"/>
      <c r="D681" s="285"/>
      <c r="E681" s="285"/>
      <c r="F681" s="285"/>
      <c r="G681" s="285"/>
      <c r="H681" s="285"/>
      <c r="I681" s="285"/>
      <c r="J681" s="285"/>
      <c r="K681" s="314"/>
      <c r="L681" s="285"/>
      <c r="M681" s="285"/>
      <c r="N681" s="285"/>
      <c r="O681" s="285"/>
      <c r="P681" s="285"/>
    </row>
    <row r="682" spans="1:16">
      <c r="A682" s="281"/>
      <c r="B682" s="281">
        <v>167</v>
      </c>
      <c r="C682" s="282"/>
      <c r="D682" s="281"/>
      <c r="E682" s="281"/>
      <c r="F682" s="281"/>
      <c r="G682" s="281"/>
      <c r="H682" s="281"/>
      <c r="I682" s="281"/>
      <c r="J682" s="321"/>
      <c r="K682" s="312"/>
      <c r="L682" s="321"/>
      <c r="M682" s="322"/>
      <c r="N682" s="322"/>
      <c r="O682" s="322"/>
      <c r="P682" s="322"/>
    </row>
    <row r="683" spans="1:16">
      <c r="A683" s="281"/>
      <c r="B683" s="281"/>
      <c r="C683" s="282"/>
      <c r="D683" s="281"/>
      <c r="E683" s="281"/>
      <c r="F683" s="281"/>
      <c r="G683" s="281"/>
      <c r="H683" s="281"/>
      <c r="I683" s="281"/>
      <c r="J683" s="319"/>
      <c r="K683" s="313"/>
      <c r="L683" s="319"/>
      <c r="M683" s="313"/>
      <c r="N683" s="313"/>
      <c r="O683" s="313"/>
      <c r="P683" s="313"/>
    </row>
    <row r="684" spans="1:16">
      <c r="A684" s="281"/>
      <c r="B684" s="281"/>
      <c r="C684" s="282"/>
      <c r="D684" s="281"/>
      <c r="E684" s="281"/>
      <c r="F684" s="281"/>
      <c r="G684" s="281"/>
      <c r="H684" s="281"/>
      <c r="I684" s="292"/>
      <c r="J684" s="319"/>
      <c r="K684" s="313"/>
      <c r="L684" s="319"/>
      <c r="M684" s="313"/>
      <c r="N684" s="313"/>
      <c r="O684" s="313"/>
      <c r="P684" s="313"/>
    </row>
    <row r="685" spans="1:16">
      <c r="A685" s="281"/>
      <c r="B685" s="281"/>
      <c r="C685" s="282"/>
      <c r="D685" s="281"/>
      <c r="E685" s="281"/>
      <c r="F685" s="281"/>
      <c r="G685" s="281"/>
      <c r="H685" s="281"/>
      <c r="I685" s="292"/>
      <c r="J685" s="320"/>
      <c r="K685" s="314"/>
      <c r="L685" s="320"/>
      <c r="M685" s="314"/>
      <c r="N685" s="314"/>
      <c r="O685" s="314"/>
      <c r="P685" s="314"/>
    </row>
    <row r="686" spans="1:16">
      <c r="A686" s="285"/>
      <c r="B686" s="281">
        <v>168</v>
      </c>
      <c r="C686" s="291"/>
      <c r="D686" s="285"/>
      <c r="E686" s="285"/>
      <c r="F686" s="285"/>
      <c r="G686" s="285"/>
      <c r="H686" s="285"/>
      <c r="I686" s="286"/>
      <c r="J686" s="286"/>
      <c r="K686" s="312"/>
      <c r="L686" s="286"/>
      <c r="M686" s="286"/>
      <c r="N686" s="286"/>
      <c r="O686" s="286"/>
      <c r="P686" s="286"/>
    </row>
    <row r="687" spans="1:16">
      <c r="A687" s="285"/>
      <c r="B687" s="281"/>
      <c r="C687" s="291"/>
      <c r="D687" s="285"/>
      <c r="E687" s="285"/>
      <c r="F687" s="285"/>
      <c r="G687" s="285"/>
      <c r="H687" s="285"/>
      <c r="I687" s="286"/>
      <c r="J687" s="286"/>
      <c r="K687" s="313"/>
      <c r="L687" s="286"/>
      <c r="M687" s="286"/>
      <c r="N687" s="286"/>
      <c r="O687" s="286"/>
      <c r="P687" s="286"/>
    </row>
    <row r="688" spans="1:16">
      <c r="A688" s="285"/>
      <c r="B688" s="281"/>
      <c r="C688" s="291"/>
      <c r="D688" s="285"/>
      <c r="E688" s="285"/>
      <c r="F688" s="285"/>
      <c r="G688" s="285"/>
      <c r="H688" s="285"/>
      <c r="I688" s="286"/>
      <c r="J688" s="286"/>
      <c r="K688" s="313"/>
      <c r="L688" s="286"/>
      <c r="M688" s="286"/>
      <c r="N688" s="286"/>
      <c r="O688" s="286"/>
      <c r="P688" s="286"/>
    </row>
    <row r="689" spans="1:16">
      <c r="A689" s="285"/>
      <c r="B689" s="281"/>
      <c r="C689" s="291"/>
      <c r="D689" s="285"/>
      <c r="E689" s="285"/>
      <c r="F689" s="285"/>
      <c r="G689" s="285"/>
      <c r="H689" s="285"/>
      <c r="I689" s="286"/>
      <c r="J689" s="286"/>
      <c r="K689" s="314"/>
      <c r="L689" s="286"/>
      <c r="M689" s="286"/>
      <c r="N689" s="286"/>
      <c r="O689" s="286"/>
      <c r="P689" s="286"/>
    </row>
    <row r="690" spans="1:16">
      <c r="A690" s="281"/>
      <c r="B690" s="281">
        <v>169</v>
      </c>
      <c r="C690" s="282"/>
      <c r="D690" s="281"/>
      <c r="E690" s="281"/>
      <c r="F690" s="281"/>
      <c r="G690" s="281"/>
      <c r="H690" s="281"/>
      <c r="I690" s="281"/>
      <c r="J690" s="321"/>
      <c r="K690" s="312"/>
      <c r="L690" s="321"/>
      <c r="M690" s="322"/>
      <c r="N690" s="322"/>
      <c r="O690" s="322"/>
      <c r="P690" s="322"/>
    </row>
    <row r="691" spans="1:16">
      <c r="A691" s="281"/>
      <c r="B691" s="281"/>
      <c r="C691" s="282"/>
      <c r="D691" s="281"/>
      <c r="E691" s="281"/>
      <c r="F691" s="281"/>
      <c r="G691" s="281"/>
      <c r="H691" s="281"/>
      <c r="I691" s="281"/>
      <c r="J691" s="319"/>
      <c r="K691" s="313"/>
      <c r="L691" s="319"/>
      <c r="M691" s="313"/>
      <c r="N691" s="313"/>
      <c r="O691" s="313"/>
      <c r="P691" s="313"/>
    </row>
    <row r="692" spans="1:16">
      <c r="A692" s="281"/>
      <c r="B692" s="281"/>
      <c r="C692" s="282"/>
      <c r="D692" s="281"/>
      <c r="E692" s="281"/>
      <c r="F692" s="281"/>
      <c r="G692" s="281"/>
      <c r="H692" s="281"/>
      <c r="I692" s="292"/>
      <c r="J692" s="319"/>
      <c r="K692" s="313"/>
      <c r="L692" s="319"/>
      <c r="M692" s="313"/>
      <c r="N692" s="313"/>
      <c r="O692" s="313"/>
      <c r="P692" s="313"/>
    </row>
    <row r="693" spans="1:16">
      <c r="A693" s="281"/>
      <c r="B693" s="281"/>
      <c r="C693" s="282"/>
      <c r="D693" s="281"/>
      <c r="E693" s="281"/>
      <c r="F693" s="281"/>
      <c r="G693" s="281"/>
      <c r="H693" s="281"/>
      <c r="I693" s="292"/>
      <c r="J693" s="320"/>
      <c r="K693" s="314"/>
      <c r="L693" s="320"/>
      <c r="M693" s="314"/>
      <c r="N693" s="314"/>
      <c r="O693" s="314"/>
      <c r="P693" s="314"/>
    </row>
    <row r="694" spans="1:16">
      <c r="A694" s="285"/>
      <c r="B694" s="281">
        <v>170</v>
      </c>
      <c r="C694" s="291"/>
      <c r="D694" s="285"/>
      <c r="E694" s="285"/>
      <c r="F694" s="285"/>
      <c r="G694" s="285"/>
      <c r="H694" s="285"/>
      <c r="I694" s="285"/>
      <c r="J694" s="285"/>
      <c r="K694" s="312"/>
      <c r="L694" s="285"/>
      <c r="M694" s="285"/>
      <c r="N694" s="285"/>
      <c r="O694" s="285"/>
      <c r="P694" s="285"/>
    </row>
    <row r="695" spans="1:16">
      <c r="A695" s="285"/>
      <c r="B695" s="281"/>
      <c r="C695" s="291"/>
      <c r="D695" s="285"/>
      <c r="E695" s="285"/>
      <c r="F695" s="285"/>
      <c r="G695" s="285"/>
      <c r="H695" s="285"/>
      <c r="I695" s="285"/>
      <c r="J695" s="285"/>
      <c r="K695" s="313"/>
      <c r="L695" s="285"/>
      <c r="M695" s="285"/>
      <c r="N695" s="285"/>
      <c r="O695" s="285"/>
      <c r="P695" s="285"/>
    </row>
    <row r="696" spans="1:16">
      <c r="A696" s="285"/>
      <c r="B696" s="281"/>
      <c r="C696" s="291"/>
      <c r="D696" s="285"/>
      <c r="E696" s="285"/>
      <c r="F696" s="285"/>
      <c r="G696" s="285"/>
      <c r="H696" s="285"/>
      <c r="I696" s="285"/>
      <c r="J696" s="285"/>
      <c r="K696" s="313"/>
      <c r="L696" s="285"/>
      <c r="M696" s="285"/>
      <c r="N696" s="285"/>
      <c r="O696" s="285"/>
      <c r="P696" s="285"/>
    </row>
    <row r="697" spans="1:16">
      <c r="A697" s="285"/>
      <c r="B697" s="281"/>
      <c r="C697" s="291"/>
      <c r="D697" s="285"/>
      <c r="E697" s="285"/>
      <c r="F697" s="285"/>
      <c r="G697" s="285"/>
      <c r="H697" s="285"/>
      <c r="I697" s="285"/>
      <c r="J697" s="285"/>
      <c r="K697" s="314"/>
      <c r="L697" s="285"/>
      <c r="M697" s="285"/>
      <c r="N697" s="285"/>
      <c r="O697" s="285"/>
      <c r="P697" s="285"/>
    </row>
    <row r="698" spans="1:16">
      <c r="A698" s="281"/>
      <c r="B698" s="281">
        <v>171</v>
      </c>
      <c r="C698" s="282"/>
      <c r="D698" s="281"/>
      <c r="E698" s="281"/>
      <c r="F698" s="281"/>
      <c r="G698" s="281"/>
      <c r="H698" s="281"/>
      <c r="I698" s="281"/>
      <c r="J698" s="321"/>
      <c r="K698" s="312"/>
      <c r="L698" s="321"/>
      <c r="M698" s="322"/>
      <c r="N698" s="322"/>
      <c r="O698" s="322"/>
      <c r="P698" s="322"/>
    </row>
    <row r="699" spans="1:16">
      <c r="A699" s="281"/>
      <c r="B699" s="281"/>
      <c r="C699" s="282"/>
      <c r="D699" s="281"/>
      <c r="E699" s="281"/>
      <c r="F699" s="281"/>
      <c r="G699" s="281"/>
      <c r="H699" s="281"/>
      <c r="I699" s="281"/>
      <c r="J699" s="319"/>
      <c r="K699" s="313"/>
      <c r="L699" s="319"/>
      <c r="M699" s="313"/>
      <c r="N699" s="313"/>
      <c r="O699" s="313"/>
      <c r="P699" s="313"/>
    </row>
    <row r="700" spans="1:16">
      <c r="A700" s="281"/>
      <c r="B700" s="281"/>
      <c r="C700" s="282"/>
      <c r="D700" s="281"/>
      <c r="E700" s="281"/>
      <c r="F700" s="281"/>
      <c r="G700" s="281"/>
      <c r="H700" s="281"/>
      <c r="I700" s="292"/>
      <c r="J700" s="319"/>
      <c r="K700" s="313"/>
      <c r="L700" s="319"/>
      <c r="M700" s="313"/>
      <c r="N700" s="313"/>
      <c r="O700" s="313"/>
      <c r="P700" s="313"/>
    </row>
    <row r="701" spans="1:16">
      <c r="A701" s="281"/>
      <c r="B701" s="281"/>
      <c r="C701" s="282"/>
      <c r="D701" s="281"/>
      <c r="E701" s="281"/>
      <c r="F701" s="281"/>
      <c r="G701" s="281"/>
      <c r="H701" s="281"/>
      <c r="I701" s="292"/>
      <c r="J701" s="320"/>
      <c r="K701" s="314"/>
      <c r="L701" s="320"/>
      <c r="M701" s="314"/>
      <c r="N701" s="314"/>
      <c r="O701" s="314"/>
      <c r="P701" s="314"/>
    </row>
    <row r="702" spans="1:16">
      <c r="A702" s="285"/>
      <c r="B702" s="281">
        <v>172</v>
      </c>
      <c r="C702" s="291"/>
      <c r="D702" s="285"/>
      <c r="E702" s="285"/>
      <c r="F702" s="285"/>
      <c r="G702" s="285"/>
      <c r="H702" s="285"/>
      <c r="I702" s="285"/>
      <c r="J702" s="285"/>
      <c r="K702" s="312"/>
      <c r="L702" s="285"/>
      <c r="M702" s="285"/>
      <c r="N702" s="285"/>
      <c r="O702" s="285"/>
      <c r="P702" s="285"/>
    </row>
    <row r="703" spans="1:16">
      <c r="A703" s="285"/>
      <c r="B703" s="281"/>
      <c r="C703" s="291"/>
      <c r="D703" s="285"/>
      <c r="E703" s="285"/>
      <c r="F703" s="285"/>
      <c r="G703" s="285"/>
      <c r="H703" s="285"/>
      <c r="I703" s="285"/>
      <c r="J703" s="285"/>
      <c r="K703" s="313"/>
      <c r="L703" s="285"/>
      <c r="M703" s="285"/>
      <c r="N703" s="285"/>
      <c r="O703" s="285"/>
      <c r="P703" s="285"/>
    </row>
    <row r="704" spans="1:16">
      <c r="A704" s="285"/>
      <c r="B704" s="281"/>
      <c r="C704" s="291"/>
      <c r="D704" s="285"/>
      <c r="E704" s="285"/>
      <c r="F704" s="285"/>
      <c r="G704" s="285"/>
      <c r="H704" s="285"/>
      <c r="I704" s="285"/>
      <c r="J704" s="285"/>
      <c r="K704" s="313"/>
      <c r="L704" s="285"/>
      <c r="M704" s="285"/>
      <c r="N704" s="285"/>
      <c r="O704" s="285"/>
      <c r="P704" s="285"/>
    </row>
    <row r="705" spans="1:16">
      <c r="A705" s="285"/>
      <c r="B705" s="281"/>
      <c r="C705" s="291"/>
      <c r="D705" s="285"/>
      <c r="E705" s="285"/>
      <c r="F705" s="285"/>
      <c r="G705" s="285"/>
      <c r="H705" s="285"/>
      <c r="I705" s="285"/>
      <c r="J705" s="285"/>
      <c r="K705" s="314"/>
      <c r="L705" s="285"/>
      <c r="M705" s="285"/>
      <c r="N705" s="285"/>
      <c r="O705" s="285"/>
      <c r="P705" s="285"/>
    </row>
    <row r="706" spans="1:16">
      <c r="A706" s="281"/>
      <c r="B706" s="281">
        <v>173</v>
      </c>
      <c r="C706" s="282"/>
      <c r="D706" s="281"/>
      <c r="E706" s="281"/>
      <c r="F706" s="281"/>
      <c r="G706" s="281"/>
      <c r="H706" s="281"/>
      <c r="I706" s="281"/>
      <c r="J706" s="321"/>
      <c r="K706" s="312"/>
      <c r="L706" s="321"/>
      <c r="M706" s="322"/>
      <c r="N706" s="322"/>
      <c r="O706" s="322"/>
      <c r="P706" s="322"/>
    </row>
    <row r="707" spans="1:16">
      <c r="A707" s="281"/>
      <c r="B707" s="281"/>
      <c r="C707" s="282"/>
      <c r="D707" s="281"/>
      <c r="E707" s="281"/>
      <c r="F707" s="281"/>
      <c r="G707" s="281"/>
      <c r="H707" s="281"/>
      <c r="I707" s="281"/>
      <c r="J707" s="319"/>
      <c r="K707" s="313"/>
      <c r="L707" s="319"/>
      <c r="M707" s="313"/>
      <c r="N707" s="313"/>
      <c r="O707" s="313"/>
      <c r="P707" s="313"/>
    </row>
    <row r="708" spans="1:16">
      <c r="A708" s="281"/>
      <c r="B708" s="281"/>
      <c r="C708" s="282"/>
      <c r="D708" s="281"/>
      <c r="E708" s="281"/>
      <c r="F708" s="281"/>
      <c r="G708" s="281"/>
      <c r="H708" s="281"/>
      <c r="I708" s="292"/>
      <c r="J708" s="319"/>
      <c r="K708" s="313"/>
      <c r="L708" s="319"/>
      <c r="M708" s="313"/>
      <c r="N708" s="313"/>
      <c r="O708" s="313"/>
      <c r="P708" s="313"/>
    </row>
    <row r="709" spans="1:16">
      <c r="A709" s="281"/>
      <c r="B709" s="281"/>
      <c r="C709" s="282"/>
      <c r="D709" s="281"/>
      <c r="E709" s="281"/>
      <c r="F709" s="281"/>
      <c r="G709" s="281"/>
      <c r="H709" s="281"/>
      <c r="I709" s="292"/>
      <c r="J709" s="320"/>
      <c r="K709" s="314"/>
      <c r="L709" s="320"/>
      <c r="M709" s="314"/>
      <c r="N709" s="314"/>
      <c r="O709" s="314"/>
      <c r="P709" s="314"/>
    </row>
    <row r="710" spans="1:16">
      <c r="A710" s="285"/>
      <c r="B710" s="281">
        <v>174</v>
      </c>
      <c r="C710" s="291"/>
      <c r="D710" s="285"/>
      <c r="E710" s="285"/>
      <c r="F710" s="285"/>
      <c r="G710" s="285"/>
      <c r="H710" s="285"/>
      <c r="I710" s="286"/>
      <c r="J710" s="286"/>
      <c r="K710" s="312"/>
      <c r="L710" s="286"/>
      <c r="M710" s="286"/>
      <c r="N710" s="286"/>
      <c r="O710" s="286"/>
      <c r="P710" s="286"/>
    </row>
    <row r="711" spans="1:16">
      <c r="A711" s="285"/>
      <c r="B711" s="281"/>
      <c r="C711" s="291"/>
      <c r="D711" s="285"/>
      <c r="E711" s="285"/>
      <c r="F711" s="285"/>
      <c r="G711" s="285"/>
      <c r="H711" s="285"/>
      <c r="I711" s="286"/>
      <c r="J711" s="286"/>
      <c r="K711" s="313"/>
      <c r="L711" s="286"/>
      <c r="M711" s="286"/>
      <c r="N711" s="286"/>
      <c r="O711" s="286"/>
      <c r="P711" s="286"/>
    </row>
    <row r="712" spans="1:16">
      <c r="A712" s="285"/>
      <c r="B712" s="281"/>
      <c r="C712" s="291"/>
      <c r="D712" s="285"/>
      <c r="E712" s="285"/>
      <c r="F712" s="285"/>
      <c r="G712" s="285"/>
      <c r="H712" s="285"/>
      <c r="I712" s="286"/>
      <c r="J712" s="286"/>
      <c r="K712" s="313"/>
      <c r="L712" s="286"/>
      <c r="M712" s="286"/>
      <c r="N712" s="286"/>
      <c r="O712" s="286"/>
      <c r="P712" s="286"/>
    </row>
    <row r="713" spans="1:16">
      <c r="A713" s="285"/>
      <c r="B713" s="281"/>
      <c r="C713" s="291"/>
      <c r="D713" s="285"/>
      <c r="E713" s="285"/>
      <c r="F713" s="285"/>
      <c r="G713" s="285"/>
      <c r="H713" s="285"/>
      <c r="I713" s="286"/>
      <c r="J713" s="286"/>
      <c r="K713" s="314"/>
      <c r="L713" s="286"/>
      <c r="M713" s="286"/>
      <c r="N713" s="286"/>
      <c r="O713" s="286"/>
      <c r="P713" s="286"/>
    </row>
    <row r="714" spans="1:16">
      <c r="A714" s="281"/>
      <c r="B714" s="281">
        <v>175</v>
      </c>
      <c r="C714" s="282"/>
      <c r="D714" s="281"/>
      <c r="E714" s="281"/>
      <c r="F714" s="281"/>
      <c r="G714" s="281"/>
      <c r="H714" s="281"/>
      <c r="I714" s="281"/>
      <c r="J714" s="321"/>
      <c r="K714" s="312"/>
      <c r="L714" s="321"/>
      <c r="M714" s="322"/>
      <c r="N714" s="322"/>
      <c r="O714" s="322"/>
      <c r="P714" s="322"/>
    </row>
    <row r="715" spans="1:16">
      <c r="A715" s="281"/>
      <c r="B715" s="281"/>
      <c r="C715" s="282"/>
      <c r="D715" s="281"/>
      <c r="E715" s="281"/>
      <c r="F715" s="281"/>
      <c r="G715" s="281"/>
      <c r="H715" s="281"/>
      <c r="I715" s="281"/>
      <c r="J715" s="319"/>
      <c r="K715" s="313"/>
      <c r="L715" s="319"/>
      <c r="M715" s="313"/>
      <c r="N715" s="313"/>
      <c r="O715" s="313"/>
      <c r="P715" s="313"/>
    </row>
    <row r="716" spans="1:16">
      <c r="A716" s="281"/>
      <c r="B716" s="281"/>
      <c r="C716" s="282"/>
      <c r="D716" s="281"/>
      <c r="E716" s="281"/>
      <c r="F716" s="281"/>
      <c r="G716" s="281"/>
      <c r="H716" s="281"/>
      <c r="I716" s="292"/>
      <c r="J716" s="319"/>
      <c r="K716" s="313"/>
      <c r="L716" s="319"/>
      <c r="M716" s="313"/>
      <c r="N716" s="313"/>
      <c r="O716" s="313"/>
      <c r="P716" s="313"/>
    </row>
    <row r="717" spans="1:16">
      <c r="A717" s="281"/>
      <c r="B717" s="281"/>
      <c r="C717" s="282"/>
      <c r="D717" s="281"/>
      <c r="E717" s="281"/>
      <c r="F717" s="281"/>
      <c r="G717" s="281"/>
      <c r="H717" s="281"/>
      <c r="I717" s="292"/>
      <c r="J717" s="320"/>
      <c r="K717" s="314"/>
      <c r="L717" s="320"/>
      <c r="M717" s="314"/>
      <c r="N717" s="314"/>
      <c r="O717" s="314"/>
      <c r="P717" s="314"/>
    </row>
    <row r="718" spans="1:16">
      <c r="A718" s="285"/>
      <c r="B718" s="281">
        <v>176</v>
      </c>
      <c r="C718" s="291"/>
      <c r="D718" s="285"/>
      <c r="E718" s="285"/>
      <c r="F718" s="285"/>
      <c r="G718" s="285"/>
      <c r="H718" s="285"/>
      <c r="I718" s="285"/>
      <c r="J718" s="285"/>
      <c r="K718" s="312"/>
      <c r="L718" s="285"/>
      <c r="M718" s="285"/>
      <c r="N718" s="285"/>
      <c r="O718" s="285"/>
      <c r="P718" s="285"/>
    </row>
    <row r="719" spans="1:16">
      <c r="A719" s="285"/>
      <c r="B719" s="281"/>
      <c r="C719" s="291"/>
      <c r="D719" s="285"/>
      <c r="E719" s="285"/>
      <c r="F719" s="285"/>
      <c r="G719" s="285"/>
      <c r="H719" s="285"/>
      <c r="I719" s="285"/>
      <c r="J719" s="285"/>
      <c r="K719" s="313"/>
      <c r="L719" s="285"/>
      <c r="M719" s="285"/>
      <c r="N719" s="285"/>
      <c r="O719" s="285"/>
      <c r="P719" s="285"/>
    </row>
    <row r="720" spans="1:16">
      <c r="A720" s="285"/>
      <c r="B720" s="281"/>
      <c r="C720" s="291"/>
      <c r="D720" s="285"/>
      <c r="E720" s="285"/>
      <c r="F720" s="285"/>
      <c r="G720" s="285"/>
      <c r="H720" s="285"/>
      <c r="I720" s="285"/>
      <c r="J720" s="285"/>
      <c r="K720" s="313"/>
      <c r="L720" s="285"/>
      <c r="M720" s="285"/>
      <c r="N720" s="285"/>
      <c r="O720" s="285"/>
      <c r="P720" s="285"/>
    </row>
    <row r="721" spans="1:16">
      <c r="A721" s="285"/>
      <c r="B721" s="281"/>
      <c r="C721" s="291"/>
      <c r="D721" s="285"/>
      <c r="E721" s="285"/>
      <c r="F721" s="285"/>
      <c r="G721" s="285"/>
      <c r="H721" s="285"/>
      <c r="I721" s="285"/>
      <c r="J721" s="285"/>
      <c r="K721" s="314"/>
      <c r="L721" s="285"/>
      <c r="M721" s="285"/>
      <c r="N721" s="285"/>
      <c r="O721" s="285"/>
      <c r="P721" s="285"/>
    </row>
    <row r="722" spans="1:16">
      <c r="A722" s="281"/>
      <c r="B722" s="281">
        <v>177</v>
      </c>
      <c r="C722" s="282"/>
      <c r="D722" s="281"/>
      <c r="E722" s="281"/>
      <c r="F722" s="281"/>
      <c r="G722" s="281"/>
      <c r="H722" s="281"/>
      <c r="I722" s="281"/>
      <c r="J722" s="321"/>
      <c r="K722" s="312"/>
      <c r="L722" s="321"/>
      <c r="M722" s="322"/>
      <c r="N722" s="322"/>
      <c r="O722" s="322"/>
      <c r="P722" s="322"/>
    </row>
    <row r="723" spans="1:16">
      <c r="A723" s="281"/>
      <c r="B723" s="281"/>
      <c r="C723" s="282"/>
      <c r="D723" s="281"/>
      <c r="E723" s="281"/>
      <c r="F723" s="281"/>
      <c r="G723" s="281"/>
      <c r="H723" s="281"/>
      <c r="I723" s="281"/>
      <c r="J723" s="319"/>
      <c r="K723" s="313"/>
      <c r="L723" s="319"/>
      <c r="M723" s="313"/>
      <c r="N723" s="313"/>
      <c r="O723" s="313"/>
      <c r="P723" s="313"/>
    </row>
    <row r="724" spans="1:16">
      <c r="A724" s="281"/>
      <c r="B724" s="281"/>
      <c r="C724" s="282"/>
      <c r="D724" s="281"/>
      <c r="E724" s="281"/>
      <c r="F724" s="281"/>
      <c r="G724" s="281"/>
      <c r="H724" s="281"/>
      <c r="I724" s="292"/>
      <c r="J724" s="319"/>
      <c r="K724" s="313"/>
      <c r="L724" s="319"/>
      <c r="M724" s="313"/>
      <c r="N724" s="313"/>
      <c r="O724" s="313"/>
      <c r="P724" s="313"/>
    </row>
    <row r="725" spans="1:16">
      <c r="A725" s="281"/>
      <c r="B725" s="281"/>
      <c r="C725" s="282"/>
      <c r="D725" s="281"/>
      <c r="E725" s="281"/>
      <c r="F725" s="281"/>
      <c r="G725" s="281"/>
      <c r="H725" s="281"/>
      <c r="I725" s="292"/>
      <c r="J725" s="320"/>
      <c r="K725" s="314"/>
      <c r="L725" s="320"/>
      <c r="M725" s="314"/>
      <c r="N725" s="314"/>
      <c r="O725" s="314"/>
      <c r="P725" s="314"/>
    </row>
    <row r="726" spans="1:16">
      <c r="A726" s="285"/>
      <c r="B726" s="281">
        <v>178</v>
      </c>
      <c r="C726" s="291"/>
      <c r="D726" s="285"/>
      <c r="E726" s="285"/>
      <c r="F726" s="285"/>
      <c r="G726" s="285"/>
      <c r="H726" s="285"/>
      <c r="I726" s="285"/>
      <c r="J726" s="285"/>
      <c r="K726" s="312"/>
      <c r="L726" s="285"/>
      <c r="M726" s="286"/>
      <c r="N726" s="286"/>
      <c r="O726" s="286"/>
      <c r="P726" s="286"/>
    </row>
    <row r="727" spans="1:16">
      <c r="A727" s="285"/>
      <c r="B727" s="281"/>
      <c r="C727" s="291"/>
      <c r="D727" s="285"/>
      <c r="E727" s="285"/>
      <c r="F727" s="285"/>
      <c r="G727" s="285"/>
      <c r="H727" s="285"/>
      <c r="I727" s="285"/>
      <c r="J727" s="285"/>
      <c r="K727" s="313"/>
      <c r="L727" s="285"/>
      <c r="M727" s="286"/>
      <c r="N727" s="286"/>
      <c r="O727" s="286"/>
      <c r="P727" s="286"/>
    </row>
    <row r="728" spans="1:16">
      <c r="A728" s="285"/>
      <c r="B728" s="281"/>
      <c r="C728" s="291"/>
      <c r="D728" s="285"/>
      <c r="E728" s="285"/>
      <c r="F728" s="285"/>
      <c r="G728" s="285"/>
      <c r="H728" s="285"/>
      <c r="I728" s="285"/>
      <c r="J728" s="285"/>
      <c r="K728" s="313"/>
      <c r="L728" s="285"/>
      <c r="M728" s="286"/>
      <c r="N728" s="286"/>
      <c r="O728" s="286"/>
      <c r="P728" s="286"/>
    </row>
    <row r="729" spans="1:16">
      <c r="A729" s="285"/>
      <c r="B729" s="281"/>
      <c r="C729" s="291"/>
      <c r="D729" s="285"/>
      <c r="E729" s="285"/>
      <c r="F729" s="285"/>
      <c r="G729" s="285"/>
      <c r="H729" s="285"/>
      <c r="I729" s="285"/>
      <c r="J729" s="285"/>
      <c r="K729" s="314"/>
      <c r="L729" s="285"/>
      <c r="M729" s="286"/>
      <c r="N729" s="286"/>
      <c r="O729" s="286"/>
      <c r="P729" s="286"/>
    </row>
    <row r="730" spans="1:16">
      <c r="A730" s="281"/>
      <c r="B730" s="281">
        <v>179</v>
      </c>
      <c r="C730" s="282"/>
      <c r="D730" s="281"/>
      <c r="E730" s="281"/>
      <c r="F730" s="281"/>
      <c r="G730" s="281"/>
      <c r="H730" s="281"/>
      <c r="I730" s="281"/>
      <c r="J730" s="321"/>
      <c r="K730" s="312"/>
      <c r="L730" s="321"/>
      <c r="M730" s="322"/>
      <c r="N730" s="322"/>
      <c r="O730" s="322"/>
      <c r="P730" s="322"/>
    </row>
    <row r="731" spans="1:16">
      <c r="A731" s="281"/>
      <c r="B731" s="281"/>
      <c r="C731" s="282"/>
      <c r="D731" s="281"/>
      <c r="E731" s="281"/>
      <c r="F731" s="281"/>
      <c r="G731" s="281"/>
      <c r="H731" s="281"/>
      <c r="I731" s="281"/>
      <c r="J731" s="319"/>
      <c r="K731" s="313"/>
      <c r="L731" s="319"/>
      <c r="M731" s="313"/>
      <c r="N731" s="313"/>
      <c r="O731" s="313"/>
      <c r="P731" s="313"/>
    </row>
    <row r="732" spans="1:16">
      <c r="A732" s="281"/>
      <c r="B732" s="281"/>
      <c r="C732" s="282"/>
      <c r="D732" s="281"/>
      <c r="E732" s="281"/>
      <c r="F732" s="281"/>
      <c r="G732" s="281"/>
      <c r="H732" s="281"/>
      <c r="I732" s="292"/>
      <c r="J732" s="319"/>
      <c r="K732" s="313"/>
      <c r="L732" s="319"/>
      <c r="M732" s="313"/>
      <c r="N732" s="313"/>
      <c r="O732" s="313"/>
      <c r="P732" s="313"/>
    </row>
    <row r="733" spans="1:16">
      <c r="A733" s="281"/>
      <c r="B733" s="281"/>
      <c r="C733" s="282"/>
      <c r="D733" s="281"/>
      <c r="E733" s="281"/>
      <c r="F733" s="281"/>
      <c r="G733" s="281"/>
      <c r="H733" s="281"/>
      <c r="I733" s="292"/>
      <c r="J733" s="320"/>
      <c r="K733" s="314"/>
      <c r="L733" s="320"/>
      <c r="M733" s="314"/>
      <c r="N733" s="314"/>
      <c r="O733" s="314"/>
      <c r="P733" s="314"/>
    </row>
    <row r="734" spans="1:16">
      <c r="A734" s="285"/>
      <c r="B734" s="281">
        <v>180</v>
      </c>
      <c r="C734" s="291"/>
      <c r="D734" s="285"/>
      <c r="E734" s="285"/>
      <c r="F734" s="285"/>
      <c r="G734" s="285"/>
      <c r="H734" s="285"/>
      <c r="I734" s="285"/>
      <c r="J734" s="285"/>
      <c r="K734" s="312"/>
      <c r="L734" s="285"/>
      <c r="M734" s="285"/>
      <c r="N734" s="285"/>
      <c r="O734" s="285"/>
      <c r="P734" s="285"/>
    </row>
    <row r="735" spans="1:16">
      <c r="A735" s="285"/>
      <c r="B735" s="281"/>
      <c r="C735" s="291"/>
      <c r="D735" s="285"/>
      <c r="E735" s="285"/>
      <c r="F735" s="285"/>
      <c r="G735" s="285"/>
      <c r="H735" s="285"/>
      <c r="I735" s="285"/>
      <c r="J735" s="285"/>
      <c r="K735" s="313"/>
      <c r="L735" s="285"/>
      <c r="M735" s="285"/>
      <c r="N735" s="285"/>
      <c r="O735" s="285"/>
      <c r="P735" s="285"/>
    </row>
    <row r="736" spans="1:16">
      <c r="A736" s="285"/>
      <c r="B736" s="281"/>
      <c r="C736" s="291"/>
      <c r="D736" s="285"/>
      <c r="E736" s="285"/>
      <c r="F736" s="285"/>
      <c r="G736" s="285"/>
      <c r="H736" s="285"/>
      <c r="I736" s="285"/>
      <c r="J736" s="285"/>
      <c r="K736" s="313"/>
      <c r="L736" s="285"/>
      <c r="M736" s="285"/>
      <c r="N736" s="285"/>
      <c r="O736" s="285"/>
      <c r="P736" s="285"/>
    </row>
    <row r="737" spans="1:16">
      <c r="A737" s="285"/>
      <c r="B737" s="281"/>
      <c r="C737" s="291"/>
      <c r="D737" s="285"/>
      <c r="E737" s="285"/>
      <c r="F737" s="285"/>
      <c r="G737" s="285"/>
      <c r="H737" s="285"/>
      <c r="I737" s="285"/>
      <c r="J737" s="285"/>
      <c r="K737" s="314"/>
      <c r="L737" s="285"/>
      <c r="M737" s="285"/>
      <c r="N737" s="285"/>
      <c r="O737" s="285"/>
      <c r="P737" s="285"/>
    </row>
    <row r="738" spans="1:16">
      <c r="A738" s="281"/>
      <c r="B738" s="281">
        <v>181</v>
      </c>
      <c r="C738" s="282"/>
      <c r="D738" s="281"/>
      <c r="E738" s="281"/>
      <c r="F738" s="281"/>
      <c r="G738" s="281"/>
      <c r="H738" s="281"/>
      <c r="I738" s="281"/>
      <c r="J738" s="321"/>
      <c r="K738" s="312"/>
      <c r="L738" s="321"/>
      <c r="M738" s="322"/>
      <c r="N738" s="322"/>
      <c r="O738" s="322"/>
      <c r="P738" s="322"/>
    </row>
    <row r="739" spans="1:16">
      <c r="A739" s="281"/>
      <c r="B739" s="281"/>
      <c r="C739" s="282"/>
      <c r="D739" s="281"/>
      <c r="E739" s="281"/>
      <c r="F739" s="281"/>
      <c r="G739" s="281"/>
      <c r="H739" s="281"/>
      <c r="I739" s="281"/>
      <c r="J739" s="319"/>
      <c r="K739" s="313"/>
      <c r="L739" s="319"/>
      <c r="M739" s="313"/>
      <c r="N739" s="313"/>
      <c r="O739" s="313"/>
      <c r="P739" s="313"/>
    </row>
    <row r="740" spans="1:16">
      <c r="A740" s="281"/>
      <c r="B740" s="281"/>
      <c r="C740" s="282"/>
      <c r="D740" s="281"/>
      <c r="E740" s="281"/>
      <c r="F740" s="281"/>
      <c r="G740" s="281"/>
      <c r="H740" s="281"/>
      <c r="I740" s="292"/>
      <c r="J740" s="319"/>
      <c r="K740" s="313"/>
      <c r="L740" s="319"/>
      <c r="M740" s="313"/>
      <c r="N740" s="313"/>
      <c r="O740" s="313"/>
      <c r="P740" s="313"/>
    </row>
    <row r="741" spans="1:16">
      <c r="A741" s="281"/>
      <c r="B741" s="281"/>
      <c r="C741" s="282"/>
      <c r="D741" s="281"/>
      <c r="E741" s="281"/>
      <c r="F741" s="281"/>
      <c r="G741" s="281"/>
      <c r="H741" s="281"/>
      <c r="I741" s="292"/>
      <c r="J741" s="320"/>
      <c r="K741" s="314"/>
      <c r="L741" s="320"/>
      <c r="M741" s="314"/>
      <c r="N741" s="314"/>
      <c r="O741" s="314"/>
      <c r="P741" s="314"/>
    </row>
    <row r="742" spans="1:16">
      <c r="A742" s="286"/>
      <c r="B742" s="281">
        <v>182</v>
      </c>
      <c r="C742" s="286"/>
      <c r="D742" s="286"/>
      <c r="E742" s="286"/>
      <c r="F742" s="286"/>
      <c r="G742" s="286"/>
      <c r="H742" s="286"/>
      <c r="I742" s="286"/>
      <c r="J742" s="286"/>
      <c r="K742" s="312"/>
      <c r="L742" s="286"/>
      <c r="M742" s="286"/>
      <c r="N742" s="286"/>
      <c r="O742" s="286"/>
      <c r="P742" s="286"/>
    </row>
    <row r="743" spans="1:16">
      <c r="A743" s="286"/>
      <c r="B743" s="281"/>
      <c r="C743" s="286"/>
      <c r="D743" s="286"/>
      <c r="E743" s="286"/>
      <c r="F743" s="286"/>
      <c r="G743" s="286"/>
      <c r="H743" s="286"/>
      <c r="I743" s="286"/>
      <c r="J743" s="286"/>
      <c r="K743" s="313"/>
      <c r="L743" s="286"/>
      <c r="M743" s="286"/>
      <c r="N743" s="286"/>
      <c r="O743" s="286"/>
      <c r="P743" s="286"/>
    </row>
    <row r="744" spans="1:16">
      <c r="A744" s="286"/>
      <c r="B744" s="281"/>
      <c r="C744" s="286"/>
      <c r="D744" s="286"/>
      <c r="E744" s="286"/>
      <c r="F744" s="286"/>
      <c r="G744" s="286"/>
      <c r="H744" s="286"/>
      <c r="I744" s="286"/>
      <c r="J744" s="286"/>
      <c r="K744" s="313"/>
      <c r="L744" s="286"/>
      <c r="M744" s="286"/>
      <c r="N744" s="286"/>
      <c r="O744" s="286"/>
      <c r="P744" s="286"/>
    </row>
    <row r="745" spans="1:16">
      <c r="A745" s="286"/>
      <c r="B745" s="281"/>
      <c r="C745" s="286"/>
      <c r="D745" s="286"/>
      <c r="E745" s="286"/>
      <c r="F745" s="286"/>
      <c r="G745" s="286"/>
      <c r="H745" s="286"/>
      <c r="I745" s="286"/>
      <c r="J745" s="286"/>
      <c r="K745" s="314"/>
      <c r="L745" s="286"/>
      <c r="M745" s="286"/>
      <c r="N745" s="286"/>
      <c r="O745" s="286"/>
      <c r="P745" s="286"/>
    </row>
    <row r="746" spans="1:16">
      <c r="A746" s="281"/>
      <c r="B746" s="281">
        <v>183</v>
      </c>
      <c r="C746" s="282"/>
      <c r="D746" s="281"/>
      <c r="E746" s="281"/>
      <c r="F746" s="281"/>
      <c r="G746" s="281"/>
      <c r="H746" s="281"/>
      <c r="I746" s="281"/>
      <c r="J746" s="321"/>
      <c r="K746" s="312"/>
      <c r="L746" s="321"/>
      <c r="M746" s="322"/>
      <c r="N746" s="322"/>
      <c r="O746" s="322"/>
      <c r="P746" s="322"/>
    </row>
    <row r="747" spans="1:16">
      <c r="A747" s="281"/>
      <c r="B747" s="281"/>
      <c r="C747" s="282"/>
      <c r="D747" s="281"/>
      <c r="E747" s="281"/>
      <c r="F747" s="281"/>
      <c r="G747" s="281"/>
      <c r="H747" s="281"/>
      <c r="I747" s="281"/>
      <c r="J747" s="319"/>
      <c r="K747" s="313"/>
      <c r="L747" s="319"/>
      <c r="M747" s="313"/>
      <c r="N747" s="313"/>
      <c r="O747" s="313"/>
      <c r="P747" s="313"/>
    </row>
    <row r="748" spans="1:16">
      <c r="A748" s="281"/>
      <c r="B748" s="281"/>
      <c r="C748" s="282"/>
      <c r="D748" s="281"/>
      <c r="E748" s="281"/>
      <c r="F748" s="281"/>
      <c r="G748" s="281"/>
      <c r="H748" s="281"/>
      <c r="I748" s="292"/>
      <c r="J748" s="319"/>
      <c r="K748" s="313"/>
      <c r="L748" s="319"/>
      <c r="M748" s="313"/>
      <c r="N748" s="313"/>
      <c r="O748" s="313"/>
      <c r="P748" s="313"/>
    </row>
    <row r="749" spans="1:16">
      <c r="A749" s="281"/>
      <c r="B749" s="281"/>
      <c r="C749" s="282"/>
      <c r="D749" s="281"/>
      <c r="E749" s="281"/>
      <c r="F749" s="281"/>
      <c r="G749" s="281"/>
      <c r="H749" s="281"/>
      <c r="I749" s="292"/>
      <c r="J749" s="320"/>
      <c r="K749" s="314"/>
      <c r="L749" s="320"/>
      <c r="M749" s="314"/>
      <c r="N749" s="314"/>
      <c r="O749" s="314"/>
      <c r="P749" s="314"/>
    </row>
    <row r="750" spans="1:16">
      <c r="A750" s="285"/>
      <c r="B750" s="281">
        <v>184</v>
      </c>
      <c r="C750" s="291"/>
      <c r="D750" s="285"/>
      <c r="E750" s="285"/>
      <c r="F750" s="285"/>
      <c r="G750" s="285"/>
      <c r="H750" s="285"/>
      <c r="I750" s="285"/>
      <c r="J750" s="285"/>
      <c r="K750" s="312"/>
      <c r="L750" s="285"/>
      <c r="M750" s="285"/>
      <c r="N750" s="285"/>
      <c r="O750" s="285"/>
      <c r="P750" s="285"/>
    </row>
    <row r="751" spans="1:16">
      <c r="A751" s="285"/>
      <c r="B751" s="281"/>
      <c r="C751" s="291"/>
      <c r="D751" s="285"/>
      <c r="E751" s="285"/>
      <c r="F751" s="285"/>
      <c r="G751" s="285"/>
      <c r="H751" s="285"/>
      <c r="I751" s="285"/>
      <c r="J751" s="285"/>
      <c r="K751" s="313"/>
      <c r="L751" s="285"/>
      <c r="M751" s="285"/>
      <c r="N751" s="285"/>
      <c r="O751" s="285"/>
      <c r="P751" s="285"/>
    </row>
    <row r="752" spans="1:16">
      <c r="A752" s="285"/>
      <c r="B752" s="281"/>
      <c r="C752" s="291"/>
      <c r="D752" s="285"/>
      <c r="E752" s="285"/>
      <c r="F752" s="285"/>
      <c r="G752" s="285"/>
      <c r="H752" s="285"/>
      <c r="I752" s="285"/>
      <c r="J752" s="285"/>
      <c r="K752" s="313"/>
      <c r="L752" s="285"/>
      <c r="M752" s="285"/>
      <c r="N752" s="285"/>
      <c r="O752" s="285"/>
      <c r="P752" s="285"/>
    </row>
    <row r="753" spans="1:16">
      <c r="A753" s="285"/>
      <c r="B753" s="281"/>
      <c r="C753" s="291"/>
      <c r="D753" s="285"/>
      <c r="E753" s="285"/>
      <c r="F753" s="285"/>
      <c r="G753" s="285"/>
      <c r="H753" s="285"/>
      <c r="I753" s="285"/>
      <c r="J753" s="285"/>
      <c r="K753" s="314"/>
      <c r="L753" s="285"/>
      <c r="M753" s="285"/>
      <c r="N753" s="285"/>
      <c r="O753" s="285"/>
      <c r="P753" s="285"/>
    </row>
    <row r="754" spans="1:16">
      <c r="A754" s="281"/>
      <c r="B754" s="281">
        <v>185</v>
      </c>
      <c r="C754" s="282"/>
      <c r="D754" s="281"/>
      <c r="E754" s="281"/>
      <c r="F754" s="281"/>
      <c r="G754" s="281"/>
      <c r="H754" s="281"/>
      <c r="I754" s="281"/>
      <c r="J754" s="321"/>
      <c r="K754" s="312"/>
      <c r="L754" s="321"/>
      <c r="M754" s="322"/>
      <c r="N754" s="322"/>
      <c r="O754" s="322"/>
      <c r="P754" s="322"/>
    </row>
    <row r="755" spans="1:16">
      <c r="A755" s="281"/>
      <c r="B755" s="281"/>
      <c r="C755" s="282"/>
      <c r="D755" s="281"/>
      <c r="E755" s="281"/>
      <c r="F755" s="281"/>
      <c r="G755" s="281"/>
      <c r="H755" s="281"/>
      <c r="I755" s="281"/>
      <c r="J755" s="319"/>
      <c r="K755" s="313"/>
      <c r="L755" s="319"/>
      <c r="M755" s="313"/>
      <c r="N755" s="313"/>
      <c r="O755" s="313"/>
      <c r="P755" s="313"/>
    </row>
    <row r="756" spans="1:16">
      <c r="A756" s="281"/>
      <c r="B756" s="281"/>
      <c r="C756" s="282"/>
      <c r="D756" s="281"/>
      <c r="E756" s="281"/>
      <c r="F756" s="281"/>
      <c r="G756" s="281"/>
      <c r="H756" s="281"/>
      <c r="I756" s="292"/>
      <c r="J756" s="319"/>
      <c r="K756" s="313"/>
      <c r="L756" s="319"/>
      <c r="M756" s="313"/>
      <c r="N756" s="313"/>
      <c r="O756" s="313"/>
      <c r="P756" s="313"/>
    </row>
    <row r="757" spans="1:16">
      <c r="A757" s="281"/>
      <c r="B757" s="281"/>
      <c r="C757" s="282"/>
      <c r="D757" s="281"/>
      <c r="E757" s="281"/>
      <c r="F757" s="281"/>
      <c r="G757" s="281"/>
      <c r="H757" s="281"/>
      <c r="I757" s="292"/>
      <c r="J757" s="320"/>
      <c r="K757" s="314"/>
      <c r="L757" s="320"/>
      <c r="M757" s="314"/>
      <c r="N757" s="314"/>
      <c r="O757" s="314"/>
      <c r="P757" s="314"/>
    </row>
    <row r="758" spans="1:16">
      <c r="A758" s="285"/>
      <c r="B758" s="281">
        <v>186</v>
      </c>
      <c r="C758" s="291"/>
      <c r="D758" s="285"/>
      <c r="E758" s="285"/>
      <c r="F758" s="285"/>
      <c r="G758" s="285"/>
      <c r="H758" s="285"/>
      <c r="I758" s="286"/>
      <c r="J758" s="286"/>
      <c r="K758" s="312"/>
      <c r="L758" s="286"/>
      <c r="M758" s="286"/>
      <c r="N758" s="286"/>
      <c r="O758" s="286"/>
      <c r="P758" s="286"/>
    </row>
    <row r="759" spans="1:16">
      <c r="A759" s="285"/>
      <c r="B759" s="281"/>
      <c r="C759" s="291"/>
      <c r="D759" s="285"/>
      <c r="E759" s="285"/>
      <c r="F759" s="285"/>
      <c r="G759" s="285"/>
      <c r="H759" s="285"/>
      <c r="I759" s="286"/>
      <c r="J759" s="286"/>
      <c r="K759" s="313"/>
      <c r="L759" s="286"/>
      <c r="M759" s="286"/>
      <c r="N759" s="286"/>
      <c r="O759" s="286"/>
      <c r="P759" s="286"/>
    </row>
    <row r="760" spans="1:16">
      <c r="A760" s="285"/>
      <c r="B760" s="281"/>
      <c r="C760" s="291"/>
      <c r="D760" s="285"/>
      <c r="E760" s="285"/>
      <c r="F760" s="285"/>
      <c r="G760" s="285"/>
      <c r="H760" s="285"/>
      <c r="I760" s="286"/>
      <c r="J760" s="286"/>
      <c r="K760" s="313"/>
      <c r="L760" s="286"/>
      <c r="M760" s="286"/>
      <c r="N760" s="286"/>
      <c r="O760" s="286"/>
      <c r="P760" s="286"/>
    </row>
    <row r="761" spans="1:16">
      <c r="A761" s="285"/>
      <c r="B761" s="281"/>
      <c r="C761" s="291"/>
      <c r="D761" s="285"/>
      <c r="E761" s="285"/>
      <c r="F761" s="285"/>
      <c r="G761" s="285"/>
      <c r="H761" s="285"/>
      <c r="I761" s="286"/>
      <c r="J761" s="286"/>
      <c r="K761" s="314"/>
      <c r="L761" s="286"/>
      <c r="M761" s="286"/>
      <c r="N761" s="286"/>
      <c r="O761" s="286"/>
      <c r="P761" s="286"/>
    </row>
    <row r="762" spans="1:16">
      <c r="A762" s="281"/>
      <c r="B762" s="281">
        <v>187</v>
      </c>
      <c r="C762" s="282"/>
      <c r="D762" s="281"/>
      <c r="E762" s="281"/>
      <c r="F762" s="281"/>
      <c r="G762" s="281"/>
      <c r="H762" s="281"/>
      <c r="I762" s="281"/>
      <c r="J762" s="321"/>
      <c r="K762" s="312"/>
      <c r="L762" s="321"/>
      <c r="M762" s="322"/>
      <c r="N762" s="322"/>
      <c r="O762" s="322"/>
      <c r="P762" s="322"/>
    </row>
    <row r="763" spans="1:16">
      <c r="A763" s="281"/>
      <c r="B763" s="281"/>
      <c r="C763" s="282"/>
      <c r="D763" s="281"/>
      <c r="E763" s="281"/>
      <c r="F763" s="281"/>
      <c r="G763" s="281"/>
      <c r="H763" s="281"/>
      <c r="I763" s="281"/>
      <c r="J763" s="319"/>
      <c r="K763" s="313"/>
      <c r="L763" s="319"/>
      <c r="M763" s="313"/>
      <c r="N763" s="313"/>
      <c r="O763" s="313"/>
      <c r="P763" s="313"/>
    </row>
    <row r="764" spans="1:16">
      <c r="A764" s="281"/>
      <c r="B764" s="281"/>
      <c r="C764" s="282"/>
      <c r="D764" s="281"/>
      <c r="E764" s="281"/>
      <c r="F764" s="281"/>
      <c r="G764" s="281"/>
      <c r="H764" s="281"/>
      <c r="I764" s="292"/>
      <c r="J764" s="319"/>
      <c r="K764" s="313"/>
      <c r="L764" s="319"/>
      <c r="M764" s="313"/>
      <c r="N764" s="313"/>
      <c r="O764" s="313"/>
      <c r="P764" s="313"/>
    </row>
    <row r="765" spans="1:16">
      <c r="A765" s="281"/>
      <c r="B765" s="281"/>
      <c r="C765" s="282"/>
      <c r="D765" s="281"/>
      <c r="E765" s="281"/>
      <c r="F765" s="281"/>
      <c r="G765" s="281"/>
      <c r="H765" s="281"/>
      <c r="I765" s="292"/>
      <c r="J765" s="320"/>
      <c r="K765" s="314"/>
      <c r="L765" s="320"/>
      <c r="M765" s="314"/>
      <c r="N765" s="314"/>
      <c r="O765" s="314"/>
      <c r="P765" s="314"/>
    </row>
    <row r="766" spans="1:16">
      <c r="A766" s="285"/>
      <c r="B766" s="281">
        <v>188</v>
      </c>
      <c r="C766" s="291"/>
      <c r="D766" s="285"/>
      <c r="E766" s="285"/>
      <c r="F766" s="285"/>
      <c r="G766" s="285"/>
      <c r="H766" s="285"/>
      <c r="I766" s="285"/>
      <c r="J766" s="285"/>
      <c r="K766" s="312"/>
      <c r="L766" s="285"/>
      <c r="M766" s="285"/>
      <c r="N766" s="285"/>
      <c r="O766" s="285"/>
      <c r="P766" s="285"/>
    </row>
    <row r="767" spans="1:16">
      <c r="A767" s="285"/>
      <c r="B767" s="281"/>
      <c r="C767" s="291"/>
      <c r="D767" s="285"/>
      <c r="E767" s="285"/>
      <c r="F767" s="285"/>
      <c r="G767" s="285"/>
      <c r="H767" s="285"/>
      <c r="I767" s="285"/>
      <c r="J767" s="285"/>
      <c r="K767" s="313"/>
      <c r="L767" s="285"/>
      <c r="M767" s="285"/>
      <c r="N767" s="285"/>
      <c r="O767" s="285"/>
      <c r="P767" s="285"/>
    </row>
    <row r="768" spans="1:16">
      <c r="A768" s="285"/>
      <c r="B768" s="281"/>
      <c r="C768" s="291"/>
      <c r="D768" s="285"/>
      <c r="E768" s="285"/>
      <c r="F768" s="285"/>
      <c r="G768" s="285"/>
      <c r="H768" s="285"/>
      <c r="I768" s="285"/>
      <c r="J768" s="285"/>
      <c r="K768" s="313"/>
      <c r="L768" s="285"/>
      <c r="M768" s="285"/>
      <c r="N768" s="285"/>
      <c r="O768" s="285"/>
      <c r="P768" s="285"/>
    </row>
    <row r="769" spans="1:16">
      <c r="A769" s="285"/>
      <c r="B769" s="281"/>
      <c r="C769" s="291"/>
      <c r="D769" s="285"/>
      <c r="E769" s="285"/>
      <c r="F769" s="285"/>
      <c r="G769" s="285"/>
      <c r="H769" s="285"/>
      <c r="I769" s="285"/>
      <c r="J769" s="285"/>
      <c r="K769" s="314"/>
      <c r="L769" s="285"/>
      <c r="M769" s="285"/>
      <c r="N769" s="285"/>
      <c r="O769" s="285"/>
      <c r="P769" s="285"/>
    </row>
    <row r="770" spans="1:16">
      <c r="A770" s="281"/>
      <c r="B770" s="281">
        <v>189</v>
      </c>
      <c r="C770" s="282"/>
      <c r="D770" s="281"/>
      <c r="E770" s="281"/>
      <c r="F770" s="281"/>
      <c r="G770" s="281"/>
      <c r="H770" s="281"/>
      <c r="I770" s="281"/>
      <c r="J770" s="321"/>
      <c r="K770" s="312"/>
      <c r="L770" s="321"/>
      <c r="M770" s="322"/>
      <c r="N770" s="322"/>
      <c r="O770" s="322"/>
      <c r="P770" s="322"/>
    </row>
    <row r="771" spans="1:16">
      <c r="A771" s="281"/>
      <c r="B771" s="281"/>
      <c r="C771" s="282"/>
      <c r="D771" s="281"/>
      <c r="E771" s="281"/>
      <c r="F771" s="281"/>
      <c r="G771" s="281"/>
      <c r="H771" s="281"/>
      <c r="I771" s="281"/>
      <c r="J771" s="319"/>
      <c r="K771" s="313"/>
      <c r="L771" s="319"/>
      <c r="M771" s="313"/>
      <c r="N771" s="313"/>
      <c r="O771" s="313"/>
      <c r="P771" s="313"/>
    </row>
    <row r="772" spans="1:16">
      <c r="A772" s="281"/>
      <c r="B772" s="281"/>
      <c r="C772" s="282"/>
      <c r="D772" s="281"/>
      <c r="E772" s="281"/>
      <c r="F772" s="281"/>
      <c r="G772" s="281"/>
      <c r="H772" s="281"/>
      <c r="I772" s="292"/>
      <c r="J772" s="319"/>
      <c r="K772" s="313"/>
      <c r="L772" s="319"/>
      <c r="M772" s="313"/>
      <c r="N772" s="313"/>
      <c r="O772" s="313"/>
      <c r="P772" s="313"/>
    </row>
    <row r="773" spans="1:16">
      <c r="A773" s="281"/>
      <c r="B773" s="281"/>
      <c r="C773" s="282"/>
      <c r="D773" s="281"/>
      <c r="E773" s="281"/>
      <c r="F773" s="281"/>
      <c r="G773" s="281"/>
      <c r="H773" s="281"/>
      <c r="I773" s="292"/>
      <c r="J773" s="320"/>
      <c r="K773" s="314"/>
      <c r="L773" s="320"/>
      <c r="M773" s="314"/>
      <c r="N773" s="314"/>
      <c r="O773" s="314"/>
      <c r="P773" s="314"/>
    </row>
    <row r="774" spans="1:16">
      <c r="A774" s="285"/>
      <c r="B774" s="281">
        <v>190</v>
      </c>
      <c r="C774" s="291"/>
      <c r="D774" s="285"/>
      <c r="E774" s="285"/>
      <c r="F774" s="285"/>
      <c r="G774" s="285"/>
      <c r="H774" s="285"/>
      <c r="I774" s="285"/>
      <c r="J774" s="285"/>
      <c r="K774" s="312"/>
      <c r="L774" s="285"/>
      <c r="M774" s="285"/>
      <c r="N774" s="285"/>
      <c r="O774" s="285"/>
      <c r="P774" s="285"/>
    </row>
    <row r="775" spans="1:16">
      <c r="A775" s="285"/>
      <c r="B775" s="281"/>
      <c r="C775" s="291"/>
      <c r="D775" s="285"/>
      <c r="E775" s="285"/>
      <c r="F775" s="285"/>
      <c r="G775" s="285"/>
      <c r="H775" s="285"/>
      <c r="I775" s="285"/>
      <c r="J775" s="285"/>
      <c r="K775" s="313"/>
      <c r="L775" s="285"/>
      <c r="M775" s="285"/>
      <c r="N775" s="285"/>
      <c r="O775" s="285"/>
      <c r="P775" s="285"/>
    </row>
    <row r="776" spans="1:16">
      <c r="A776" s="285"/>
      <c r="B776" s="281"/>
      <c r="C776" s="291"/>
      <c r="D776" s="285"/>
      <c r="E776" s="285"/>
      <c r="F776" s="285"/>
      <c r="G776" s="285"/>
      <c r="H776" s="285"/>
      <c r="I776" s="285"/>
      <c r="J776" s="285"/>
      <c r="K776" s="313"/>
      <c r="L776" s="285"/>
      <c r="M776" s="285"/>
      <c r="N776" s="285"/>
      <c r="O776" s="285"/>
      <c r="P776" s="285"/>
    </row>
    <row r="777" spans="1:16">
      <c r="A777" s="285"/>
      <c r="B777" s="281"/>
      <c r="C777" s="291"/>
      <c r="D777" s="285"/>
      <c r="E777" s="285"/>
      <c r="F777" s="285"/>
      <c r="G777" s="285"/>
      <c r="H777" s="285"/>
      <c r="I777" s="285"/>
      <c r="J777" s="285"/>
      <c r="K777" s="314"/>
      <c r="L777" s="285"/>
      <c r="M777" s="285"/>
      <c r="N777" s="285"/>
      <c r="O777" s="285"/>
      <c r="P777" s="285"/>
    </row>
    <row r="778" spans="1:16">
      <c r="A778" s="281"/>
      <c r="B778" s="281">
        <v>191</v>
      </c>
      <c r="C778" s="282"/>
      <c r="D778" s="281"/>
      <c r="E778" s="281"/>
      <c r="F778" s="281"/>
      <c r="G778" s="281"/>
      <c r="H778" s="281"/>
      <c r="I778" s="281"/>
      <c r="J778" s="321"/>
      <c r="K778" s="312"/>
      <c r="L778" s="321"/>
      <c r="M778" s="322"/>
      <c r="N778" s="322"/>
      <c r="O778" s="322"/>
      <c r="P778" s="322"/>
    </row>
    <row r="779" spans="1:16">
      <c r="A779" s="281"/>
      <c r="B779" s="281"/>
      <c r="C779" s="282"/>
      <c r="D779" s="281"/>
      <c r="E779" s="281"/>
      <c r="F779" s="281"/>
      <c r="G779" s="281"/>
      <c r="H779" s="281"/>
      <c r="I779" s="281"/>
      <c r="J779" s="319"/>
      <c r="K779" s="313"/>
      <c r="L779" s="319"/>
      <c r="M779" s="313"/>
      <c r="N779" s="313"/>
      <c r="O779" s="313"/>
      <c r="P779" s="313"/>
    </row>
    <row r="780" spans="1:16">
      <c r="A780" s="281"/>
      <c r="B780" s="281"/>
      <c r="C780" s="282"/>
      <c r="D780" s="281"/>
      <c r="E780" s="281"/>
      <c r="F780" s="281"/>
      <c r="G780" s="281"/>
      <c r="H780" s="281"/>
      <c r="I780" s="292"/>
      <c r="J780" s="319"/>
      <c r="K780" s="313"/>
      <c r="L780" s="319"/>
      <c r="M780" s="313"/>
      <c r="N780" s="313"/>
      <c r="O780" s="313"/>
      <c r="P780" s="313"/>
    </row>
    <row r="781" spans="1:16">
      <c r="A781" s="281"/>
      <c r="B781" s="281"/>
      <c r="C781" s="282"/>
      <c r="D781" s="281"/>
      <c r="E781" s="281"/>
      <c r="F781" s="281"/>
      <c r="G781" s="281"/>
      <c r="H781" s="281"/>
      <c r="I781" s="292"/>
      <c r="J781" s="320"/>
      <c r="K781" s="314"/>
      <c r="L781" s="320"/>
      <c r="M781" s="314"/>
      <c r="N781" s="314"/>
      <c r="O781" s="314"/>
      <c r="P781" s="314"/>
    </row>
    <row r="782" spans="1:16">
      <c r="A782" s="285"/>
      <c r="B782" s="281">
        <v>192</v>
      </c>
      <c r="C782" s="291"/>
      <c r="D782" s="285"/>
      <c r="E782" s="285"/>
      <c r="F782" s="285"/>
      <c r="G782" s="285"/>
      <c r="H782" s="285"/>
      <c r="I782" s="285"/>
      <c r="J782" s="285"/>
      <c r="K782" s="312"/>
      <c r="L782" s="286"/>
      <c r="M782" s="286"/>
      <c r="N782" s="286"/>
      <c r="O782" s="286"/>
      <c r="P782" s="286"/>
    </row>
    <row r="783" spans="1:16">
      <c r="A783" s="285"/>
      <c r="B783" s="281"/>
      <c r="C783" s="291"/>
      <c r="D783" s="285"/>
      <c r="E783" s="285"/>
      <c r="F783" s="285"/>
      <c r="G783" s="285"/>
      <c r="H783" s="285"/>
      <c r="I783" s="285"/>
      <c r="J783" s="285"/>
      <c r="K783" s="313"/>
      <c r="L783" s="286"/>
      <c r="M783" s="286"/>
      <c r="N783" s="286"/>
      <c r="O783" s="286"/>
      <c r="P783" s="286"/>
    </row>
    <row r="784" spans="1:16">
      <c r="A784" s="285"/>
      <c r="B784" s="281"/>
      <c r="C784" s="291"/>
      <c r="D784" s="285"/>
      <c r="E784" s="285"/>
      <c r="F784" s="285"/>
      <c r="G784" s="285"/>
      <c r="H784" s="285"/>
      <c r="I784" s="285"/>
      <c r="J784" s="285"/>
      <c r="K784" s="313"/>
      <c r="L784" s="286"/>
      <c r="M784" s="286"/>
      <c r="N784" s="286"/>
      <c r="O784" s="286"/>
      <c r="P784" s="286"/>
    </row>
    <row r="785" spans="1:16">
      <c r="A785" s="285"/>
      <c r="B785" s="281"/>
      <c r="C785" s="291"/>
      <c r="D785" s="285"/>
      <c r="E785" s="285"/>
      <c r="F785" s="285"/>
      <c r="G785" s="285"/>
      <c r="H785" s="285"/>
      <c r="I785" s="285"/>
      <c r="J785" s="285"/>
      <c r="K785" s="314"/>
      <c r="L785" s="286"/>
      <c r="M785" s="286"/>
      <c r="N785" s="286"/>
      <c r="O785" s="286"/>
      <c r="P785" s="286"/>
    </row>
    <row r="786" spans="1:16">
      <c r="A786" s="281"/>
      <c r="B786" s="281">
        <v>193</v>
      </c>
      <c r="C786" s="282"/>
      <c r="D786" s="281"/>
      <c r="E786" s="281"/>
      <c r="F786" s="281"/>
      <c r="G786" s="281"/>
      <c r="H786" s="281"/>
      <c r="I786" s="281"/>
      <c r="J786" s="321"/>
      <c r="K786" s="312"/>
      <c r="L786" s="321"/>
      <c r="M786" s="322"/>
      <c r="N786" s="322"/>
      <c r="O786" s="322"/>
      <c r="P786" s="322"/>
    </row>
    <row r="787" spans="1:16">
      <c r="A787" s="281"/>
      <c r="B787" s="281"/>
      <c r="C787" s="282"/>
      <c r="D787" s="281"/>
      <c r="E787" s="281"/>
      <c r="F787" s="281"/>
      <c r="G787" s="281"/>
      <c r="H787" s="281"/>
      <c r="I787" s="281"/>
      <c r="J787" s="319"/>
      <c r="K787" s="313"/>
      <c r="L787" s="319"/>
      <c r="M787" s="313"/>
      <c r="N787" s="313"/>
      <c r="O787" s="313"/>
      <c r="P787" s="313"/>
    </row>
    <row r="788" spans="1:16">
      <c r="A788" s="281"/>
      <c r="B788" s="281"/>
      <c r="C788" s="282"/>
      <c r="D788" s="281"/>
      <c r="E788" s="281"/>
      <c r="F788" s="281"/>
      <c r="G788" s="281"/>
      <c r="H788" s="281"/>
      <c r="I788" s="292"/>
      <c r="J788" s="319"/>
      <c r="K788" s="313"/>
      <c r="L788" s="319"/>
      <c r="M788" s="313"/>
      <c r="N788" s="313"/>
      <c r="O788" s="313"/>
      <c r="P788" s="313"/>
    </row>
    <row r="789" spans="1:16">
      <c r="A789" s="281"/>
      <c r="B789" s="281"/>
      <c r="C789" s="282"/>
      <c r="D789" s="281"/>
      <c r="E789" s="281"/>
      <c r="F789" s="281"/>
      <c r="G789" s="281"/>
      <c r="H789" s="281"/>
      <c r="I789" s="292"/>
      <c r="J789" s="320"/>
      <c r="K789" s="314"/>
      <c r="L789" s="320"/>
      <c r="M789" s="314"/>
      <c r="N789" s="314"/>
      <c r="O789" s="314"/>
      <c r="P789" s="314"/>
    </row>
    <row r="790" spans="1:16">
      <c r="A790" s="285"/>
      <c r="B790" s="281">
        <v>194</v>
      </c>
      <c r="C790" s="291"/>
      <c r="D790" s="285"/>
      <c r="E790" s="285"/>
      <c r="F790" s="285"/>
      <c r="G790" s="285"/>
      <c r="H790" s="285"/>
      <c r="I790" s="285"/>
      <c r="J790" s="285"/>
      <c r="K790" s="312"/>
      <c r="L790" s="285"/>
      <c r="M790" s="285"/>
      <c r="N790" s="285"/>
      <c r="O790" s="285"/>
      <c r="P790" s="285"/>
    </row>
    <row r="791" spans="1:16">
      <c r="A791" s="285"/>
      <c r="B791" s="281"/>
      <c r="C791" s="291"/>
      <c r="D791" s="285"/>
      <c r="E791" s="285"/>
      <c r="F791" s="285"/>
      <c r="G791" s="285"/>
      <c r="H791" s="285"/>
      <c r="I791" s="285"/>
      <c r="J791" s="285"/>
      <c r="K791" s="313"/>
      <c r="L791" s="285"/>
      <c r="M791" s="285"/>
      <c r="N791" s="285"/>
      <c r="O791" s="285"/>
      <c r="P791" s="285"/>
    </row>
    <row r="792" spans="1:16">
      <c r="A792" s="285"/>
      <c r="B792" s="281"/>
      <c r="C792" s="291"/>
      <c r="D792" s="285"/>
      <c r="E792" s="285"/>
      <c r="F792" s="285"/>
      <c r="G792" s="285"/>
      <c r="H792" s="285"/>
      <c r="I792" s="285"/>
      <c r="J792" s="285"/>
      <c r="K792" s="313"/>
      <c r="L792" s="285"/>
      <c r="M792" s="285"/>
      <c r="N792" s="285"/>
      <c r="O792" s="285"/>
      <c r="P792" s="285"/>
    </row>
    <row r="793" spans="1:16">
      <c r="A793" s="285"/>
      <c r="B793" s="281"/>
      <c r="C793" s="291"/>
      <c r="D793" s="285"/>
      <c r="E793" s="285"/>
      <c r="F793" s="285"/>
      <c r="G793" s="285"/>
      <c r="H793" s="285"/>
      <c r="I793" s="285"/>
      <c r="J793" s="285"/>
      <c r="K793" s="314"/>
      <c r="L793" s="285"/>
      <c r="M793" s="285"/>
      <c r="N793" s="285"/>
      <c r="O793" s="285"/>
      <c r="P793" s="285"/>
    </row>
    <row r="794" spans="1:16">
      <c r="A794" s="281"/>
      <c r="B794" s="281">
        <v>195</v>
      </c>
      <c r="C794" s="282"/>
      <c r="D794" s="281"/>
      <c r="E794" s="281"/>
      <c r="F794" s="281"/>
      <c r="G794" s="281"/>
      <c r="H794" s="281"/>
      <c r="I794" s="281"/>
      <c r="J794" s="321"/>
      <c r="K794" s="312"/>
      <c r="L794" s="321"/>
      <c r="M794" s="322"/>
      <c r="N794" s="322"/>
      <c r="O794" s="322"/>
      <c r="P794" s="322"/>
    </row>
    <row r="795" spans="1:16">
      <c r="A795" s="281"/>
      <c r="B795" s="281"/>
      <c r="C795" s="282"/>
      <c r="D795" s="281"/>
      <c r="E795" s="281"/>
      <c r="F795" s="281"/>
      <c r="G795" s="281"/>
      <c r="H795" s="281"/>
      <c r="I795" s="281"/>
      <c r="J795" s="319"/>
      <c r="K795" s="313"/>
      <c r="L795" s="319"/>
      <c r="M795" s="313"/>
      <c r="N795" s="313"/>
      <c r="O795" s="313"/>
      <c r="P795" s="313"/>
    </row>
    <row r="796" spans="1:16">
      <c r="A796" s="281"/>
      <c r="B796" s="281"/>
      <c r="C796" s="282"/>
      <c r="D796" s="281"/>
      <c r="E796" s="281"/>
      <c r="F796" s="281"/>
      <c r="G796" s="281"/>
      <c r="H796" s="281"/>
      <c r="I796" s="292"/>
      <c r="J796" s="319"/>
      <c r="K796" s="313"/>
      <c r="L796" s="319"/>
      <c r="M796" s="313"/>
      <c r="N796" s="313"/>
      <c r="O796" s="313"/>
      <c r="P796" s="313"/>
    </row>
    <row r="797" spans="1:16">
      <c r="A797" s="281"/>
      <c r="B797" s="281"/>
      <c r="C797" s="282"/>
      <c r="D797" s="281"/>
      <c r="E797" s="281"/>
      <c r="F797" s="281"/>
      <c r="G797" s="281"/>
      <c r="H797" s="281"/>
      <c r="I797" s="292"/>
      <c r="J797" s="320"/>
      <c r="K797" s="314"/>
      <c r="L797" s="320"/>
      <c r="M797" s="314"/>
      <c r="N797" s="314"/>
      <c r="O797" s="314"/>
      <c r="P797" s="314"/>
    </row>
    <row r="798" spans="1:16">
      <c r="A798" s="285"/>
      <c r="B798" s="281">
        <v>196</v>
      </c>
      <c r="C798" s="291"/>
      <c r="D798" s="285"/>
      <c r="E798" s="285"/>
      <c r="F798" s="285"/>
      <c r="G798" s="285"/>
      <c r="H798" s="285"/>
      <c r="I798" s="285"/>
      <c r="J798" s="285"/>
      <c r="K798" s="312"/>
      <c r="L798" s="285"/>
      <c r="M798" s="285"/>
      <c r="N798" s="285"/>
      <c r="O798" s="285"/>
      <c r="P798" s="285"/>
    </row>
    <row r="799" spans="1:16">
      <c r="A799" s="285"/>
      <c r="B799" s="281"/>
      <c r="C799" s="291"/>
      <c r="D799" s="285"/>
      <c r="E799" s="285"/>
      <c r="F799" s="285"/>
      <c r="G799" s="285"/>
      <c r="H799" s="285"/>
      <c r="I799" s="285"/>
      <c r="J799" s="285"/>
      <c r="K799" s="313"/>
      <c r="L799" s="285"/>
      <c r="M799" s="285"/>
      <c r="N799" s="285"/>
      <c r="O799" s="285"/>
      <c r="P799" s="285"/>
    </row>
    <row r="800" spans="1:16">
      <c r="A800" s="285"/>
      <c r="B800" s="281"/>
      <c r="C800" s="291"/>
      <c r="D800" s="285"/>
      <c r="E800" s="285"/>
      <c r="F800" s="285"/>
      <c r="G800" s="285"/>
      <c r="H800" s="285"/>
      <c r="I800" s="285"/>
      <c r="J800" s="285"/>
      <c r="K800" s="313"/>
      <c r="L800" s="285"/>
      <c r="M800" s="285"/>
      <c r="N800" s="285"/>
      <c r="O800" s="285"/>
      <c r="P800" s="285"/>
    </row>
    <row r="801" spans="1:16">
      <c r="A801" s="285"/>
      <c r="B801" s="281"/>
      <c r="C801" s="291"/>
      <c r="D801" s="285"/>
      <c r="E801" s="285"/>
      <c r="F801" s="285"/>
      <c r="G801" s="285"/>
      <c r="H801" s="285"/>
      <c r="I801" s="285"/>
      <c r="J801" s="285"/>
      <c r="K801" s="314"/>
      <c r="L801" s="285"/>
      <c r="M801" s="285"/>
      <c r="N801" s="285"/>
      <c r="O801" s="285"/>
      <c r="P801" s="285"/>
    </row>
    <row r="802" spans="1:16">
      <c r="A802" s="281"/>
      <c r="B802" s="281">
        <v>197</v>
      </c>
      <c r="C802" s="282"/>
      <c r="D802" s="281"/>
      <c r="E802" s="281"/>
      <c r="F802" s="281"/>
      <c r="G802" s="281"/>
      <c r="H802" s="281"/>
      <c r="I802" s="281"/>
      <c r="J802" s="321"/>
      <c r="K802" s="312"/>
      <c r="L802" s="321"/>
      <c r="M802" s="322"/>
      <c r="N802" s="322"/>
      <c r="O802" s="322"/>
      <c r="P802" s="322"/>
    </row>
    <row r="803" spans="1:16">
      <c r="A803" s="281"/>
      <c r="B803" s="281"/>
      <c r="C803" s="282"/>
      <c r="D803" s="281"/>
      <c r="E803" s="281"/>
      <c r="F803" s="281"/>
      <c r="G803" s="281"/>
      <c r="H803" s="281"/>
      <c r="I803" s="281"/>
      <c r="J803" s="319"/>
      <c r="K803" s="313"/>
      <c r="L803" s="319"/>
      <c r="M803" s="313"/>
      <c r="N803" s="313"/>
      <c r="O803" s="313"/>
      <c r="P803" s="313"/>
    </row>
    <row r="804" spans="1:16">
      <c r="A804" s="281"/>
      <c r="B804" s="281"/>
      <c r="C804" s="282"/>
      <c r="D804" s="281"/>
      <c r="E804" s="281"/>
      <c r="F804" s="281"/>
      <c r="G804" s="281"/>
      <c r="H804" s="281"/>
      <c r="I804" s="292"/>
      <c r="J804" s="319"/>
      <c r="K804" s="313"/>
      <c r="L804" s="319"/>
      <c r="M804" s="313"/>
      <c r="N804" s="313"/>
      <c r="O804" s="313"/>
      <c r="P804" s="313"/>
    </row>
    <row r="805" spans="1:16">
      <c r="A805" s="281"/>
      <c r="B805" s="281"/>
      <c r="C805" s="282"/>
      <c r="D805" s="281"/>
      <c r="E805" s="281"/>
      <c r="F805" s="281"/>
      <c r="G805" s="281"/>
      <c r="H805" s="281"/>
      <c r="I805" s="292"/>
      <c r="J805" s="320"/>
      <c r="K805" s="314"/>
      <c r="L805" s="320"/>
      <c r="M805" s="314"/>
      <c r="N805" s="314"/>
      <c r="O805" s="314"/>
      <c r="P805" s="314"/>
    </row>
    <row r="806" spans="1:16">
      <c r="A806" s="285"/>
      <c r="B806" s="281">
        <v>198</v>
      </c>
      <c r="C806" s="291"/>
      <c r="D806" s="285"/>
      <c r="E806" s="285"/>
      <c r="F806" s="285"/>
      <c r="G806" s="285"/>
      <c r="H806" s="285"/>
      <c r="I806" s="286"/>
      <c r="J806" s="286"/>
      <c r="K806" s="312"/>
      <c r="L806" s="286"/>
      <c r="M806" s="286"/>
      <c r="N806" s="286"/>
      <c r="O806" s="286"/>
      <c r="P806" s="286"/>
    </row>
    <row r="807" spans="1:16">
      <c r="A807" s="285"/>
      <c r="B807" s="281"/>
      <c r="C807" s="291"/>
      <c r="D807" s="285"/>
      <c r="E807" s="285"/>
      <c r="F807" s="285"/>
      <c r="G807" s="285"/>
      <c r="H807" s="285"/>
      <c r="I807" s="286"/>
      <c r="J807" s="286"/>
      <c r="K807" s="313"/>
      <c r="L807" s="286"/>
      <c r="M807" s="286"/>
      <c r="N807" s="286"/>
      <c r="O807" s="286"/>
      <c r="P807" s="286"/>
    </row>
    <row r="808" spans="1:16">
      <c r="A808" s="285"/>
      <c r="B808" s="281"/>
      <c r="C808" s="291"/>
      <c r="D808" s="285"/>
      <c r="E808" s="285"/>
      <c r="F808" s="285"/>
      <c r="G808" s="285"/>
      <c r="H808" s="285"/>
      <c r="I808" s="286"/>
      <c r="J808" s="286"/>
      <c r="K808" s="313"/>
      <c r="L808" s="286"/>
      <c r="M808" s="286"/>
      <c r="N808" s="286"/>
      <c r="O808" s="286"/>
      <c r="P808" s="286"/>
    </row>
    <row r="809" spans="1:16">
      <c r="A809" s="285"/>
      <c r="B809" s="281"/>
      <c r="C809" s="291"/>
      <c r="D809" s="285"/>
      <c r="E809" s="285"/>
      <c r="F809" s="285"/>
      <c r="G809" s="285"/>
      <c r="H809" s="285"/>
      <c r="I809" s="286"/>
      <c r="J809" s="286"/>
      <c r="K809" s="314"/>
      <c r="L809" s="286"/>
      <c r="M809" s="286"/>
      <c r="N809" s="286"/>
      <c r="O809" s="286"/>
      <c r="P809" s="286"/>
    </row>
    <row r="810" spans="1:16">
      <c r="A810" s="281"/>
      <c r="B810" s="281">
        <v>199</v>
      </c>
      <c r="C810" s="282"/>
      <c r="D810" s="281"/>
      <c r="E810" s="281"/>
      <c r="F810" s="281"/>
      <c r="G810" s="281"/>
      <c r="H810" s="281"/>
      <c r="I810" s="281"/>
      <c r="J810" s="321"/>
      <c r="K810" s="312"/>
      <c r="L810" s="321"/>
      <c r="M810" s="322"/>
      <c r="N810" s="322"/>
      <c r="O810" s="322"/>
      <c r="P810" s="322"/>
    </row>
    <row r="811" spans="1:16">
      <c r="A811" s="281"/>
      <c r="B811" s="281"/>
      <c r="C811" s="282"/>
      <c r="D811" s="281"/>
      <c r="E811" s="281"/>
      <c r="F811" s="281"/>
      <c r="G811" s="281"/>
      <c r="H811" s="281"/>
      <c r="I811" s="281"/>
      <c r="J811" s="319"/>
      <c r="K811" s="313"/>
      <c r="L811" s="319"/>
      <c r="M811" s="313"/>
      <c r="N811" s="313"/>
      <c r="O811" s="313"/>
      <c r="P811" s="313"/>
    </row>
    <row r="812" spans="1:16">
      <c r="A812" s="281"/>
      <c r="B812" s="281"/>
      <c r="C812" s="282"/>
      <c r="D812" s="281"/>
      <c r="E812" s="281"/>
      <c r="F812" s="281"/>
      <c r="G812" s="281"/>
      <c r="H812" s="281"/>
      <c r="I812" s="292"/>
      <c r="J812" s="319"/>
      <c r="K812" s="313"/>
      <c r="L812" s="319"/>
      <c r="M812" s="313"/>
      <c r="N812" s="313"/>
      <c r="O812" s="313"/>
      <c r="P812" s="313"/>
    </row>
    <row r="813" spans="1:16">
      <c r="A813" s="281"/>
      <c r="B813" s="281"/>
      <c r="C813" s="282"/>
      <c r="D813" s="281"/>
      <c r="E813" s="281"/>
      <c r="F813" s="281"/>
      <c r="G813" s="281"/>
      <c r="H813" s="281"/>
      <c r="I813" s="292"/>
      <c r="J813" s="320"/>
      <c r="K813" s="314"/>
      <c r="L813" s="320"/>
      <c r="M813" s="314"/>
      <c r="N813" s="314"/>
      <c r="O813" s="314"/>
      <c r="P813" s="314"/>
    </row>
    <row r="814" spans="1:16">
      <c r="A814" s="285"/>
      <c r="B814" s="281">
        <v>200</v>
      </c>
      <c r="C814" s="291"/>
      <c r="D814" s="285"/>
      <c r="E814" s="285"/>
      <c r="F814" s="285"/>
      <c r="G814" s="285"/>
      <c r="H814" s="285"/>
      <c r="I814" s="285"/>
      <c r="J814" s="285"/>
      <c r="K814" s="312"/>
      <c r="L814" s="285"/>
      <c r="M814" s="285"/>
      <c r="N814" s="285"/>
      <c r="O814" s="285"/>
      <c r="P814" s="285"/>
    </row>
    <row r="815" spans="1:16">
      <c r="A815" s="285"/>
      <c r="B815" s="281"/>
      <c r="C815" s="291"/>
      <c r="D815" s="285"/>
      <c r="E815" s="285"/>
      <c r="F815" s="285"/>
      <c r="G815" s="285"/>
      <c r="H815" s="285"/>
      <c r="I815" s="285"/>
      <c r="J815" s="285"/>
      <c r="K815" s="313"/>
      <c r="L815" s="285"/>
      <c r="M815" s="285"/>
      <c r="N815" s="285"/>
      <c r="O815" s="285"/>
      <c r="P815" s="285"/>
    </row>
    <row r="816" spans="1:16">
      <c r="A816" s="285"/>
      <c r="B816" s="281"/>
      <c r="C816" s="291"/>
      <c r="D816" s="285"/>
      <c r="E816" s="285"/>
      <c r="F816" s="285"/>
      <c r="G816" s="285"/>
      <c r="H816" s="285"/>
      <c r="I816" s="285"/>
      <c r="J816" s="285"/>
      <c r="K816" s="313"/>
      <c r="L816" s="285"/>
      <c r="M816" s="285"/>
      <c r="N816" s="285"/>
      <c r="O816" s="285"/>
      <c r="P816" s="285"/>
    </row>
    <row r="817" spans="1:16">
      <c r="A817" s="285"/>
      <c r="B817" s="281"/>
      <c r="C817" s="291"/>
      <c r="D817" s="285"/>
      <c r="E817" s="285"/>
      <c r="F817" s="285"/>
      <c r="G817" s="285"/>
      <c r="H817" s="285"/>
      <c r="I817" s="285"/>
      <c r="J817" s="285"/>
      <c r="K817" s="314"/>
      <c r="L817" s="285"/>
      <c r="M817" s="285"/>
      <c r="N817" s="285"/>
      <c r="O817" s="285"/>
      <c r="P817" s="285"/>
    </row>
    <row r="818" spans="1:16">
      <c r="A818" s="281"/>
      <c r="B818" s="281">
        <v>201</v>
      </c>
      <c r="C818" s="282"/>
      <c r="D818" s="281"/>
      <c r="E818" s="281"/>
      <c r="F818" s="281"/>
      <c r="G818" s="281"/>
      <c r="H818" s="281"/>
      <c r="I818" s="281"/>
      <c r="J818" s="321"/>
      <c r="K818" s="312"/>
      <c r="L818" s="321"/>
      <c r="M818" s="322"/>
      <c r="N818" s="322"/>
      <c r="O818" s="322"/>
      <c r="P818" s="322"/>
    </row>
    <row r="819" spans="1:16">
      <c r="A819" s="281"/>
      <c r="B819" s="281"/>
      <c r="C819" s="282"/>
      <c r="D819" s="281"/>
      <c r="E819" s="281"/>
      <c r="F819" s="281"/>
      <c r="G819" s="281"/>
      <c r="H819" s="281"/>
      <c r="I819" s="281"/>
      <c r="J819" s="319"/>
      <c r="K819" s="313"/>
      <c r="L819" s="319"/>
      <c r="M819" s="313"/>
      <c r="N819" s="313"/>
      <c r="O819" s="313"/>
      <c r="P819" s="313"/>
    </row>
    <row r="820" spans="1:16">
      <c r="A820" s="281"/>
      <c r="B820" s="281"/>
      <c r="C820" s="282"/>
      <c r="D820" s="281"/>
      <c r="E820" s="281"/>
      <c r="F820" s="281"/>
      <c r="G820" s="281"/>
      <c r="H820" s="281"/>
      <c r="I820" s="292"/>
      <c r="J820" s="319"/>
      <c r="K820" s="313"/>
      <c r="L820" s="319"/>
      <c r="M820" s="313"/>
      <c r="N820" s="313"/>
      <c r="O820" s="313"/>
      <c r="P820" s="313"/>
    </row>
    <row r="821" spans="1:16">
      <c r="A821" s="281"/>
      <c r="B821" s="281"/>
      <c r="C821" s="282"/>
      <c r="D821" s="281"/>
      <c r="E821" s="281"/>
      <c r="F821" s="281"/>
      <c r="G821" s="281"/>
      <c r="H821" s="281"/>
      <c r="I821" s="292"/>
      <c r="J821" s="320"/>
      <c r="K821" s="314"/>
      <c r="L821" s="320"/>
      <c r="M821" s="314"/>
      <c r="N821" s="314"/>
      <c r="O821" s="314"/>
      <c r="P821" s="314"/>
    </row>
    <row r="822" spans="1:16">
      <c r="A822" s="285"/>
      <c r="B822" s="281">
        <v>202</v>
      </c>
      <c r="C822" s="291"/>
      <c r="D822" s="285"/>
      <c r="E822" s="285"/>
      <c r="F822" s="285"/>
      <c r="G822" s="285"/>
      <c r="H822" s="285"/>
      <c r="I822" s="285"/>
      <c r="J822" s="285"/>
      <c r="K822" s="312"/>
      <c r="L822" s="285"/>
      <c r="M822" s="285"/>
      <c r="N822" s="285"/>
      <c r="O822" s="285"/>
      <c r="P822" s="285"/>
    </row>
    <row r="823" spans="1:16">
      <c r="A823" s="285"/>
      <c r="B823" s="281"/>
      <c r="C823" s="291"/>
      <c r="D823" s="285"/>
      <c r="E823" s="285"/>
      <c r="F823" s="285"/>
      <c r="G823" s="285"/>
      <c r="H823" s="285"/>
      <c r="I823" s="285"/>
      <c r="J823" s="285"/>
      <c r="K823" s="313"/>
      <c r="L823" s="285"/>
      <c r="M823" s="285"/>
      <c r="N823" s="285"/>
      <c r="O823" s="285"/>
      <c r="P823" s="285"/>
    </row>
    <row r="824" spans="1:16">
      <c r="A824" s="285"/>
      <c r="B824" s="281"/>
      <c r="C824" s="291"/>
      <c r="D824" s="285"/>
      <c r="E824" s="285"/>
      <c r="F824" s="285"/>
      <c r="G824" s="285"/>
      <c r="H824" s="285"/>
      <c r="I824" s="285"/>
      <c r="J824" s="285"/>
      <c r="K824" s="313"/>
      <c r="L824" s="285"/>
      <c r="M824" s="285"/>
      <c r="N824" s="285"/>
      <c r="O824" s="285"/>
      <c r="P824" s="285"/>
    </row>
    <row r="825" spans="1:16">
      <c r="A825" s="285"/>
      <c r="B825" s="281"/>
      <c r="C825" s="291"/>
      <c r="D825" s="285"/>
      <c r="E825" s="285"/>
      <c r="F825" s="285"/>
      <c r="G825" s="285"/>
      <c r="H825" s="285"/>
      <c r="I825" s="285"/>
      <c r="J825" s="285"/>
      <c r="K825" s="314"/>
      <c r="L825" s="285"/>
      <c r="M825" s="285"/>
      <c r="N825" s="285"/>
      <c r="O825" s="285"/>
      <c r="P825" s="285"/>
    </row>
    <row r="826" spans="1:16">
      <c r="A826" s="281"/>
      <c r="B826" s="281">
        <v>203</v>
      </c>
      <c r="C826" s="282"/>
      <c r="D826" s="281"/>
      <c r="E826" s="281"/>
      <c r="F826" s="281"/>
      <c r="G826" s="281"/>
      <c r="H826" s="281"/>
      <c r="I826" s="281"/>
      <c r="J826" s="321"/>
      <c r="K826" s="312"/>
      <c r="L826" s="321"/>
      <c r="M826" s="322"/>
      <c r="N826" s="322"/>
      <c r="O826" s="322"/>
      <c r="P826" s="322"/>
    </row>
    <row r="827" spans="1:16">
      <c r="A827" s="281"/>
      <c r="B827" s="281"/>
      <c r="C827" s="282"/>
      <c r="D827" s="281"/>
      <c r="E827" s="281"/>
      <c r="F827" s="281"/>
      <c r="G827" s="281"/>
      <c r="H827" s="281"/>
      <c r="I827" s="281"/>
      <c r="J827" s="319"/>
      <c r="K827" s="313"/>
      <c r="L827" s="319"/>
      <c r="M827" s="313"/>
      <c r="N827" s="313"/>
      <c r="O827" s="313"/>
      <c r="P827" s="313"/>
    </row>
    <row r="828" spans="1:16">
      <c r="A828" s="281"/>
      <c r="B828" s="281"/>
      <c r="C828" s="282"/>
      <c r="D828" s="281"/>
      <c r="E828" s="281"/>
      <c r="F828" s="281"/>
      <c r="G828" s="281"/>
      <c r="H828" s="281"/>
      <c r="I828" s="292"/>
      <c r="J828" s="319"/>
      <c r="K828" s="313"/>
      <c r="L828" s="319"/>
      <c r="M828" s="313"/>
      <c r="N828" s="313"/>
      <c r="O828" s="313"/>
      <c r="P828" s="313"/>
    </row>
    <row r="829" spans="1:16">
      <c r="A829" s="281"/>
      <c r="B829" s="281"/>
      <c r="C829" s="282"/>
      <c r="D829" s="281"/>
      <c r="E829" s="281"/>
      <c r="F829" s="281"/>
      <c r="G829" s="281"/>
      <c r="H829" s="281"/>
      <c r="I829" s="292"/>
      <c r="J829" s="320"/>
      <c r="K829" s="314"/>
      <c r="L829" s="320"/>
      <c r="M829" s="314"/>
      <c r="N829" s="314"/>
      <c r="O829" s="314"/>
      <c r="P829" s="314"/>
    </row>
    <row r="830" spans="1:16">
      <c r="A830" s="285"/>
      <c r="B830" s="281">
        <v>204</v>
      </c>
      <c r="C830" s="291"/>
      <c r="D830" s="285"/>
      <c r="E830" s="285"/>
      <c r="F830" s="285"/>
      <c r="G830" s="285"/>
      <c r="H830" s="285"/>
      <c r="I830" s="286"/>
      <c r="J830" s="286"/>
      <c r="K830" s="312"/>
      <c r="L830" s="286"/>
      <c r="M830" s="286"/>
      <c r="N830" s="286"/>
      <c r="O830" s="286"/>
      <c r="P830" s="286"/>
    </row>
    <row r="831" spans="1:16">
      <c r="A831" s="285"/>
      <c r="B831" s="281"/>
      <c r="C831" s="291"/>
      <c r="D831" s="285"/>
      <c r="E831" s="285"/>
      <c r="F831" s="285"/>
      <c r="G831" s="285"/>
      <c r="H831" s="285"/>
      <c r="I831" s="286"/>
      <c r="J831" s="286"/>
      <c r="K831" s="313"/>
      <c r="L831" s="286"/>
      <c r="M831" s="286"/>
      <c r="N831" s="286"/>
      <c r="O831" s="286"/>
      <c r="P831" s="286"/>
    </row>
    <row r="832" spans="1:16">
      <c r="A832" s="285"/>
      <c r="B832" s="281"/>
      <c r="C832" s="291"/>
      <c r="D832" s="285"/>
      <c r="E832" s="285"/>
      <c r="F832" s="285"/>
      <c r="G832" s="285"/>
      <c r="H832" s="285"/>
      <c r="I832" s="286"/>
      <c r="J832" s="286"/>
      <c r="K832" s="313"/>
      <c r="L832" s="286"/>
      <c r="M832" s="286"/>
      <c r="N832" s="286"/>
      <c r="O832" s="286"/>
      <c r="P832" s="286"/>
    </row>
    <row r="833" spans="1:16">
      <c r="A833" s="285"/>
      <c r="B833" s="281"/>
      <c r="C833" s="291"/>
      <c r="D833" s="285"/>
      <c r="E833" s="285"/>
      <c r="F833" s="285"/>
      <c r="G833" s="285"/>
      <c r="H833" s="285"/>
      <c r="I833" s="286"/>
      <c r="J833" s="286"/>
      <c r="K833" s="314"/>
      <c r="L833" s="286"/>
      <c r="M833" s="286"/>
      <c r="N833" s="286"/>
      <c r="O833" s="286"/>
      <c r="P833" s="286"/>
    </row>
    <row r="834" spans="1:16">
      <c r="A834" s="281"/>
      <c r="B834" s="281">
        <v>205</v>
      </c>
      <c r="C834" s="282"/>
      <c r="D834" s="281"/>
      <c r="E834" s="281"/>
      <c r="F834" s="281"/>
      <c r="G834" s="281"/>
      <c r="H834" s="281"/>
      <c r="I834" s="281"/>
      <c r="J834" s="321"/>
      <c r="K834" s="312"/>
      <c r="L834" s="321"/>
      <c r="M834" s="322"/>
      <c r="N834" s="322"/>
      <c r="O834" s="322"/>
      <c r="P834" s="322"/>
    </row>
    <row r="835" spans="1:16">
      <c r="A835" s="281"/>
      <c r="B835" s="281"/>
      <c r="C835" s="282"/>
      <c r="D835" s="281"/>
      <c r="E835" s="281"/>
      <c r="F835" s="281"/>
      <c r="G835" s="281"/>
      <c r="H835" s="281"/>
      <c r="I835" s="281"/>
      <c r="J835" s="319"/>
      <c r="K835" s="313"/>
      <c r="L835" s="319"/>
      <c r="M835" s="313"/>
      <c r="N835" s="313"/>
      <c r="O835" s="313"/>
      <c r="P835" s="313"/>
    </row>
    <row r="836" spans="1:16">
      <c r="A836" s="281"/>
      <c r="B836" s="281"/>
      <c r="C836" s="282"/>
      <c r="D836" s="281"/>
      <c r="E836" s="281"/>
      <c r="F836" s="281"/>
      <c r="G836" s="281"/>
      <c r="H836" s="281"/>
      <c r="I836" s="292"/>
      <c r="J836" s="319"/>
      <c r="K836" s="313"/>
      <c r="L836" s="319"/>
      <c r="M836" s="313"/>
      <c r="N836" s="313"/>
      <c r="O836" s="313"/>
      <c r="P836" s="313"/>
    </row>
    <row r="837" spans="1:16">
      <c r="A837" s="281"/>
      <c r="B837" s="281"/>
      <c r="C837" s="282"/>
      <c r="D837" s="281"/>
      <c r="E837" s="281"/>
      <c r="F837" s="281"/>
      <c r="G837" s="281"/>
      <c r="H837" s="281"/>
      <c r="I837" s="292"/>
      <c r="J837" s="320"/>
      <c r="K837" s="314"/>
      <c r="L837" s="320"/>
      <c r="M837" s="314"/>
      <c r="N837" s="314"/>
      <c r="O837" s="314"/>
      <c r="P837" s="314"/>
    </row>
    <row r="838" spans="1:16">
      <c r="A838" s="285"/>
      <c r="B838" s="281">
        <v>206</v>
      </c>
      <c r="C838" s="291"/>
      <c r="D838" s="285"/>
      <c r="E838" s="285"/>
      <c r="F838" s="285"/>
      <c r="G838" s="285"/>
      <c r="H838" s="285"/>
      <c r="I838" s="285"/>
      <c r="J838" s="285"/>
      <c r="K838" s="312"/>
      <c r="L838" s="285"/>
      <c r="M838" s="285"/>
      <c r="N838" s="285"/>
      <c r="O838" s="285"/>
      <c r="P838" s="285"/>
    </row>
    <row r="839" spans="1:16">
      <c r="A839" s="285"/>
      <c r="B839" s="281"/>
      <c r="C839" s="291"/>
      <c r="D839" s="285"/>
      <c r="E839" s="285"/>
      <c r="F839" s="285"/>
      <c r="G839" s="285"/>
      <c r="H839" s="285"/>
      <c r="I839" s="285"/>
      <c r="J839" s="285"/>
      <c r="K839" s="313"/>
      <c r="L839" s="285"/>
      <c r="M839" s="285"/>
      <c r="N839" s="285"/>
      <c r="O839" s="285"/>
      <c r="P839" s="285"/>
    </row>
    <row r="840" spans="1:16">
      <c r="A840" s="285"/>
      <c r="B840" s="281"/>
      <c r="C840" s="291"/>
      <c r="D840" s="285"/>
      <c r="E840" s="285"/>
      <c r="F840" s="285"/>
      <c r="G840" s="285"/>
      <c r="H840" s="285"/>
      <c r="I840" s="285"/>
      <c r="J840" s="285"/>
      <c r="K840" s="313"/>
      <c r="L840" s="285"/>
      <c r="M840" s="285"/>
      <c r="N840" s="285"/>
      <c r="O840" s="285"/>
      <c r="P840" s="285"/>
    </row>
    <row r="841" spans="1:16">
      <c r="A841" s="285"/>
      <c r="B841" s="281"/>
      <c r="C841" s="291"/>
      <c r="D841" s="285"/>
      <c r="E841" s="285"/>
      <c r="F841" s="285"/>
      <c r="G841" s="285"/>
      <c r="H841" s="285"/>
      <c r="I841" s="285"/>
      <c r="J841" s="285"/>
      <c r="K841" s="314"/>
      <c r="L841" s="285"/>
      <c r="M841" s="285"/>
      <c r="N841" s="285"/>
      <c r="O841" s="285"/>
      <c r="P841" s="285"/>
    </row>
    <row r="842" spans="1:16">
      <c r="A842" s="281"/>
      <c r="B842" s="281">
        <v>207</v>
      </c>
      <c r="C842" s="282"/>
      <c r="D842" s="281"/>
      <c r="E842" s="281"/>
      <c r="F842" s="281"/>
      <c r="G842" s="281"/>
      <c r="H842" s="281"/>
      <c r="I842" s="281"/>
      <c r="J842" s="321"/>
      <c r="K842" s="312"/>
      <c r="L842" s="321"/>
      <c r="M842" s="322"/>
      <c r="N842" s="322"/>
      <c r="O842" s="322"/>
      <c r="P842" s="322"/>
    </row>
    <row r="843" spans="1:16">
      <c r="A843" s="281"/>
      <c r="B843" s="281"/>
      <c r="C843" s="282"/>
      <c r="D843" s="281"/>
      <c r="E843" s="281"/>
      <c r="F843" s="281"/>
      <c r="G843" s="281"/>
      <c r="H843" s="281"/>
      <c r="I843" s="281"/>
      <c r="J843" s="319"/>
      <c r="K843" s="313"/>
      <c r="L843" s="319"/>
      <c r="M843" s="313"/>
      <c r="N843" s="313"/>
      <c r="O843" s="313"/>
      <c r="P843" s="313"/>
    </row>
    <row r="844" spans="1:16">
      <c r="A844" s="281"/>
      <c r="B844" s="281"/>
      <c r="C844" s="282"/>
      <c r="D844" s="281"/>
      <c r="E844" s="281"/>
      <c r="F844" s="281"/>
      <c r="G844" s="281"/>
      <c r="H844" s="281"/>
      <c r="I844" s="292"/>
      <c r="J844" s="319"/>
      <c r="K844" s="313"/>
      <c r="L844" s="319"/>
      <c r="M844" s="313"/>
      <c r="N844" s="313"/>
      <c r="O844" s="313"/>
      <c r="P844" s="313"/>
    </row>
    <row r="845" spans="1:16">
      <c r="A845" s="281"/>
      <c r="B845" s="281"/>
      <c r="C845" s="282"/>
      <c r="D845" s="281"/>
      <c r="E845" s="281"/>
      <c r="F845" s="281"/>
      <c r="G845" s="281"/>
      <c r="H845" s="281"/>
      <c r="I845" s="292"/>
      <c r="J845" s="320"/>
      <c r="K845" s="314"/>
      <c r="L845" s="320"/>
      <c r="M845" s="314"/>
      <c r="N845" s="314"/>
      <c r="O845" s="314"/>
      <c r="P845" s="314"/>
    </row>
    <row r="846" spans="1:16">
      <c r="A846" s="285"/>
      <c r="B846" s="281">
        <v>208</v>
      </c>
      <c r="C846" s="291"/>
      <c r="D846" s="285"/>
      <c r="E846" s="285"/>
      <c r="F846" s="285"/>
      <c r="G846" s="285"/>
      <c r="H846" s="285"/>
      <c r="I846" s="285"/>
      <c r="J846" s="285"/>
      <c r="K846" s="312"/>
      <c r="L846" s="285"/>
      <c r="M846" s="286"/>
      <c r="N846" s="286"/>
      <c r="O846" s="286"/>
      <c r="P846" s="286"/>
    </row>
    <row r="847" spans="1:16">
      <c r="A847" s="285"/>
      <c r="B847" s="281"/>
      <c r="C847" s="291"/>
      <c r="D847" s="285"/>
      <c r="E847" s="285"/>
      <c r="F847" s="285"/>
      <c r="G847" s="285"/>
      <c r="H847" s="285"/>
      <c r="I847" s="285"/>
      <c r="J847" s="285"/>
      <c r="K847" s="313"/>
      <c r="L847" s="285"/>
      <c r="M847" s="286"/>
      <c r="N847" s="286"/>
      <c r="O847" s="286"/>
      <c r="P847" s="286"/>
    </row>
    <row r="848" spans="1:16">
      <c r="A848" s="285"/>
      <c r="B848" s="281"/>
      <c r="C848" s="291"/>
      <c r="D848" s="285"/>
      <c r="E848" s="285"/>
      <c r="F848" s="285"/>
      <c r="G848" s="285"/>
      <c r="H848" s="285"/>
      <c r="I848" s="285"/>
      <c r="J848" s="285"/>
      <c r="K848" s="313"/>
      <c r="L848" s="285"/>
      <c r="M848" s="286"/>
      <c r="N848" s="286"/>
      <c r="O848" s="286"/>
      <c r="P848" s="286"/>
    </row>
    <row r="849" spans="1:16">
      <c r="A849" s="285"/>
      <c r="B849" s="281"/>
      <c r="C849" s="291"/>
      <c r="D849" s="285"/>
      <c r="E849" s="285"/>
      <c r="F849" s="285"/>
      <c r="G849" s="285"/>
      <c r="H849" s="285"/>
      <c r="I849" s="285"/>
      <c r="J849" s="285"/>
      <c r="K849" s="314"/>
      <c r="L849" s="285"/>
      <c r="M849" s="286"/>
      <c r="N849" s="286"/>
      <c r="O849" s="286"/>
      <c r="P849" s="286"/>
    </row>
    <row r="850" spans="1:16">
      <c r="A850" s="281"/>
      <c r="B850" s="281">
        <v>209</v>
      </c>
      <c r="C850" s="282"/>
      <c r="D850" s="281"/>
      <c r="E850" s="281"/>
      <c r="F850" s="281"/>
      <c r="G850" s="281"/>
      <c r="H850" s="281"/>
      <c r="I850" s="281"/>
      <c r="J850" s="321"/>
      <c r="K850" s="312"/>
      <c r="L850" s="321"/>
      <c r="M850" s="322"/>
      <c r="N850" s="322"/>
      <c r="O850" s="322"/>
      <c r="P850" s="322"/>
    </row>
    <row r="851" spans="1:16">
      <c r="A851" s="281"/>
      <c r="B851" s="281"/>
      <c r="C851" s="282"/>
      <c r="D851" s="281"/>
      <c r="E851" s="281"/>
      <c r="F851" s="281"/>
      <c r="G851" s="281"/>
      <c r="H851" s="281"/>
      <c r="I851" s="281"/>
      <c r="J851" s="319"/>
      <c r="K851" s="313"/>
      <c r="L851" s="319"/>
      <c r="M851" s="313"/>
      <c r="N851" s="313"/>
      <c r="O851" s="313"/>
      <c r="P851" s="313"/>
    </row>
    <row r="852" spans="1:16">
      <c r="A852" s="281"/>
      <c r="B852" s="281"/>
      <c r="C852" s="282"/>
      <c r="D852" s="281"/>
      <c r="E852" s="281"/>
      <c r="F852" s="281"/>
      <c r="G852" s="281"/>
      <c r="H852" s="281"/>
      <c r="I852" s="292"/>
      <c r="J852" s="319"/>
      <c r="K852" s="313"/>
      <c r="L852" s="319"/>
      <c r="M852" s="313"/>
      <c r="N852" s="313"/>
      <c r="O852" s="313"/>
      <c r="P852" s="313"/>
    </row>
    <row r="853" spans="1:16">
      <c r="A853" s="281"/>
      <c r="B853" s="281"/>
      <c r="C853" s="282"/>
      <c r="D853" s="281"/>
      <c r="E853" s="281"/>
      <c r="F853" s="281"/>
      <c r="G853" s="281"/>
      <c r="H853" s="281"/>
      <c r="I853" s="292"/>
      <c r="J853" s="320"/>
      <c r="K853" s="314"/>
      <c r="L853" s="320"/>
      <c r="M853" s="314"/>
      <c r="N853" s="314"/>
      <c r="O853" s="314"/>
      <c r="P853" s="314"/>
    </row>
    <row r="854" spans="1:16">
      <c r="A854" s="285"/>
      <c r="B854" s="281">
        <v>210</v>
      </c>
      <c r="C854" s="291"/>
      <c r="D854" s="285"/>
      <c r="E854" s="285"/>
      <c r="F854" s="285"/>
      <c r="G854" s="285"/>
      <c r="H854" s="285"/>
      <c r="I854" s="285"/>
      <c r="J854" s="285"/>
      <c r="K854" s="312"/>
      <c r="L854" s="285"/>
      <c r="M854" s="285"/>
      <c r="N854" s="285"/>
      <c r="O854" s="285"/>
      <c r="P854" s="285"/>
    </row>
    <row r="855" spans="1:16">
      <c r="A855" s="285"/>
      <c r="B855" s="281"/>
      <c r="C855" s="291"/>
      <c r="D855" s="285"/>
      <c r="E855" s="285"/>
      <c r="F855" s="285"/>
      <c r="G855" s="285"/>
      <c r="H855" s="285"/>
      <c r="I855" s="285"/>
      <c r="J855" s="285"/>
      <c r="K855" s="313"/>
      <c r="L855" s="285"/>
      <c r="M855" s="285"/>
      <c r="N855" s="285"/>
      <c r="O855" s="285"/>
      <c r="P855" s="285"/>
    </row>
    <row r="856" spans="1:16">
      <c r="A856" s="285"/>
      <c r="B856" s="281"/>
      <c r="C856" s="291"/>
      <c r="D856" s="285"/>
      <c r="E856" s="285"/>
      <c r="F856" s="285"/>
      <c r="G856" s="285"/>
      <c r="H856" s="285"/>
      <c r="I856" s="285"/>
      <c r="J856" s="285"/>
      <c r="K856" s="313"/>
      <c r="L856" s="285"/>
      <c r="M856" s="285"/>
      <c r="N856" s="285"/>
      <c r="O856" s="285"/>
      <c r="P856" s="285"/>
    </row>
    <row r="857" spans="1:16">
      <c r="A857" s="285"/>
      <c r="B857" s="281"/>
      <c r="C857" s="291"/>
      <c r="D857" s="285"/>
      <c r="E857" s="285"/>
      <c r="F857" s="285"/>
      <c r="G857" s="285"/>
      <c r="H857" s="285"/>
      <c r="I857" s="285"/>
      <c r="J857" s="285"/>
      <c r="K857" s="314"/>
      <c r="L857" s="285"/>
      <c r="M857" s="285"/>
      <c r="N857" s="285"/>
      <c r="O857" s="285"/>
      <c r="P857" s="285"/>
    </row>
    <row r="858" spans="1:16">
      <c r="A858" s="281"/>
      <c r="B858" s="281">
        <v>211</v>
      </c>
      <c r="C858" s="282"/>
      <c r="D858" s="281"/>
      <c r="E858" s="281"/>
      <c r="F858" s="281"/>
      <c r="G858" s="281"/>
      <c r="H858" s="281"/>
      <c r="I858" s="281"/>
      <c r="J858" s="321"/>
      <c r="K858" s="312"/>
      <c r="L858" s="321"/>
      <c r="M858" s="322"/>
      <c r="N858" s="322"/>
      <c r="O858" s="322"/>
      <c r="P858" s="322"/>
    </row>
    <row r="859" spans="1:16">
      <c r="A859" s="281"/>
      <c r="B859" s="281"/>
      <c r="C859" s="282"/>
      <c r="D859" s="281"/>
      <c r="E859" s="281"/>
      <c r="F859" s="281"/>
      <c r="G859" s="281"/>
      <c r="H859" s="281"/>
      <c r="I859" s="281"/>
      <c r="J859" s="319"/>
      <c r="K859" s="313"/>
      <c r="L859" s="319"/>
      <c r="M859" s="313"/>
      <c r="N859" s="313"/>
      <c r="O859" s="313"/>
      <c r="P859" s="313"/>
    </row>
    <row r="860" spans="1:16">
      <c r="A860" s="281"/>
      <c r="B860" s="281"/>
      <c r="C860" s="282"/>
      <c r="D860" s="281"/>
      <c r="E860" s="281"/>
      <c r="F860" s="281"/>
      <c r="G860" s="281"/>
      <c r="H860" s="281"/>
      <c r="I860" s="292"/>
      <c r="J860" s="319"/>
      <c r="K860" s="313"/>
      <c r="L860" s="319"/>
      <c r="M860" s="313"/>
      <c r="N860" s="313"/>
      <c r="O860" s="313"/>
      <c r="P860" s="313"/>
    </row>
    <row r="861" spans="1:16">
      <c r="A861" s="281"/>
      <c r="B861" s="281"/>
      <c r="C861" s="282"/>
      <c r="D861" s="281"/>
      <c r="E861" s="281"/>
      <c r="F861" s="281"/>
      <c r="G861" s="281"/>
      <c r="H861" s="281"/>
      <c r="I861" s="292"/>
      <c r="J861" s="320"/>
      <c r="K861" s="314"/>
      <c r="L861" s="320"/>
      <c r="M861" s="314"/>
      <c r="N861" s="314"/>
      <c r="O861" s="314"/>
      <c r="P861" s="314"/>
    </row>
    <row r="862" spans="1:16">
      <c r="A862" s="286"/>
      <c r="B862" s="281">
        <v>212</v>
      </c>
      <c r="C862" s="286"/>
      <c r="D862" s="286"/>
      <c r="E862" s="286"/>
      <c r="F862" s="286"/>
      <c r="G862" s="286"/>
      <c r="H862" s="286"/>
      <c r="I862" s="286"/>
      <c r="J862" s="286"/>
      <c r="K862" s="312"/>
      <c r="L862" s="286"/>
      <c r="M862" s="286"/>
      <c r="N862" s="286"/>
      <c r="O862" s="286"/>
      <c r="P862" s="286"/>
    </row>
    <row r="863" spans="1:16">
      <c r="A863" s="286"/>
      <c r="B863" s="281"/>
      <c r="C863" s="286"/>
      <c r="D863" s="286"/>
      <c r="E863" s="286"/>
      <c r="F863" s="286"/>
      <c r="G863" s="286"/>
      <c r="H863" s="286"/>
      <c r="I863" s="286"/>
      <c r="J863" s="286"/>
      <c r="K863" s="313"/>
      <c r="L863" s="286"/>
      <c r="M863" s="286"/>
      <c r="N863" s="286"/>
      <c r="O863" s="286"/>
      <c r="P863" s="286"/>
    </row>
    <row r="864" spans="1:16">
      <c r="A864" s="286"/>
      <c r="B864" s="281"/>
      <c r="C864" s="286"/>
      <c r="D864" s="286"/>
      <c r="E864" s="286"/>
      <c r="F864" s="286"/>
      <c r="G864" s="286"/>
      <c r="H864" s="286"/>
      <c r="I864" s="286"/>
      <c r="J864" s="286"/>
      <c r="K864" s="313"/>
      <c r="L864" s="286"/>
      <c r="M864" s="286"/>
      <c r="N864" s="286"/>
      <c r="O864" s="286"/>
      <c r="P864" s="286"/>
    </row>
    <row r="865" spans="1:16">
      <c r="A865" s="286"/>
      <c r="B865" s="281"/>
      <c r="C865" s="286"/>
      <c r="D865" s="286"/>
      <c r="E865" s="286"/>
      <c r="F865" s="286"/>
      <c r="G865" s="286"/>
      <c r="H865" s="286"/>
      <c r="I865" s="286"/>
      <c r="J865" s="286"/>
      <c r="K865" s="314"/>
      <c r="L865" s="286"/>
      <c r="M865" s="286"/>
      <c r="N865" s="286"/>
      <c r="O865" s="286"/>
      <c r="P865" s="286"/>
    </row>
    <row r="866" spans="1:16">
      <c r="A866" s="281"/>
      <c r="B866" s="281">
        <v>213</v>
      </c>
      <c r="C866" s="282"/>
      <c r="D866" s="281"/>
      <c r="E866" s="281"/>
      <c r="F866" s="281"/>
      <c r="G866" s="281"/>
      <c r="H866" s="281"/>
      <c r="I866" s="281"/>
      <c r="J866" s="321"/>
      <c r="K866" s="312"/>
      <c r="L866" s="321"/>
      <c r="M866" s="322"/>
      <c r="N866" s="322"/>
      <c r="O866" s="322"/>
      <c r="P866" s="322"/>
    </row>
    <row r="867" spans="1:16">
      <c r="A867" s="281"/>
      <c r="B867" s="281"/>
      <c r="C867" s="282"/>
      <c r="D867" s="281"/>
      <c r="E867" s="281"/>
      <c r="F867" s="281"/>
      <c r="G867" s="281"/>
      <c r="H867" s="281"/>
      <c r="I867" s="281"/>
      <c r="J867" s="319"/>
      <c r="K867" s="313"/>
      <c r="L867" s="319"/>
      <c r="M867" s="313"/>
      <c r="N867" s="313"/>
      <c r="O867" s="313"/>
      <c r="P867" s="313"/>
    </row>
    <row r="868" spans="1:16">
      <c r="A868" s="281"/>
      <c r="B868" s="281"/>
      <c r="C868" s="282"/>
      <c r="D868" s="281"/>
      <c r="E868" s="281"/>
      <c r="F868" s="281"/>
      <c r="G868" s="281"/>
      <c r="H868" s="281"/>
      <c r="I868" s="292"/>
      <c r="J868" s="319"/>
      <c r="K868" s="313"/>
      <c r="L868" s="319"/>
      <c r="M868" s="313"/>
      <c r="N868" s="313"/>
      <c r="O868" s="313"/>
      <c r="P868" s="313"/>
    </row>
    <row r="869" spans="1:16">
      <c r="A869" s="281"/>
      <c r="B869" s="281"/>
      <c r="C869" s="282"/>
      <c r="D869" s="281"/>
      <c r="E869" s="281"/>
      <c r="F869" s="281"/>
      <c r="G869" s="281"/>
      <c r="H869" s="281"/>
      <c r="I869" s="292"/>
      <c r="J869" s="320"/>
      <c r="K869" s="314"/>
      <c r="L869" s="320"/>
      <c r="M869" s="314"/>
      <c r="N869" s="314"/>
      <c r="O869" s="314"/>
      <c r="P869" s="314"/>
    </row>
    <row r="870" spans="1:16">
      <c r="A870" s="285"/>
      <c r="B870" s="281">
        <v>214</v>
      </c>
      <c r="C870" s="291"/>
      <c r="D870" s="285"/>
      <c r="E870" s="285"/>
      <c r="F870" s="285"/>
      <c r="G870" s="285"/>
      <c r="H870" s="285"/>
      <c r="I870" s="285"/>
      <c r="J870" s="285"/>
      <c r="K870" s="312"/>
      <c r="L870" s="285"/>
      <c r="M870" s="285"/>
      <c r="N870" s="285"/>
      <c r="O870" s="285"/>
      <c r="P870" s="285"/>
    </row>
    <row r="871" spans="1:16">
      <c r="A871" s="285"/>
      <c r="B871" s="281"/>
      <c r="C871" s="291"/>
      <c r="D871" s="285"/>
      <c r="E871" s="285"/>
      <c r="F871" s="285"/>
      <c r="G871" s="285"/>
      <c r="H871" s="285"/>
      <c r="I871" s="285"/>
      <c r="J871" s="285"/>
      <c r="K871" s="313"/>
      <c r="L871" s="285"/>
      <c r="M871" s="285"/>
      <c r="N871" s="285"/>
      <c r="O871" s="285"/>
      <c r="P871" s="285"/>
    </row>
    <row r="872" spans="1:16">
      <c r="A872" s="285"/>
      <c r="B872" s="281"/>
      <c r="C872" s="291"/>
      <c r="D872" s="285"/>
      <c r="E872" s="285"/>
      <c r="F872" s="285"/>
      <c r="G872" s="285"/>
      <c r="H872" s="285"/>
      <c r="I872" s="285"/>
      <c r="J872" s="285"/>
      <c r="K872" s="313"/>
      <c r="L872" s="285"/>
      <c r="M872" s="285"/>
      <c r="N872" s="285"/>
      <c r="O872" s="285"/>
      <c r="P872" s="285"/>
    </row>
    <row r="873" spans="1:16">
      <c r="A873" s="285"/>
      <c r="B873" s="281"/>
      <c r="C873" s="291"/>
      <c r="D873" s="285"/>
      <c r="E873" s="285"/>
      <c r="F873" s="285"/>
      <c r="G873" s="285"/>
      <c r="H873" s="285"/>
      <c r="I873" s="285"/>
      <c r="J873" s="285"/>
      <c r="K873" s="314"/>
      <c r="L873" s="285"/>
      <c r="M873" s="285"/>
      <c r="N873" s="285"/>
      <c r="O873" s="285"/>
      <c r="P873" s="285"/>
    </row>
    <row r="874" spans="1:16">
      <c r="A874" s="281"/>
      <c r="B874" s="281">
        <v>215</v>
      </c>
      <c r="C874" s="282"/>
      <c r="D874" s="281"/>
      <c r="E874" s="281"/>
      <c r="F874" s="281"/>
      <c r="G874" s="281"/>
      <c r="H874" s="281"/>
      <c r="I874" s="281"/>
      <c r="J874" s="321"/>
      <c r="K874" s="312"/>
      <c r="L874" s="321"/>
      <c r="M874" s="322"/>
      <c r="N874" s="322"/>
      <c r="O874" s="322"/>
      <c r="P874" s="322"/>
    </row>
    <row r="875" spans="1:16">
      <c r="A875" s="281"/>
      <c r="B875" s="281"/>
      <c r="C875" s="282"/>
      <c r="D875" s="281"/>
      <c r="E875" s="281"/>
      <c r="F875" s="281"/>
      <c r="G875" s="281"/>
      <c r="H875" s="281"/>
      <c r="I875" s="281"/>
      <c r="J875" s="319"/>
      <c r="K875" s="313"/>
      <c r="L875" s="319"/>
      <c r="M875" s="313"/>
      <c r="N875" s="313"/>
      <c r="O875" s="313"/>
      <c r="P875" s="313"/>
    </row>
    <row r="876" spans="1:16">
      <c r="A876" s="281"/>
      <c r="B876" s="281"/>
      <c r="C876" s="282"/>
      <c r="D876" s="281"/>
      <c r="E876" s="281"/>
      <c r="F876" s="281"/>
      <c r="G876" s="281"/>
      <c r="H876" s="281"/>
      <c r="I876" s="292"/>
      <c r="J876" s="319"/>
      <c r="K876" s="313"/>
      <c r="L876" s="319"/>
      <c r="M876" s="313"/>
      <c r="N876" s="313"/>
      <c r="O876" s="313"/>
      <c r="P876" s="313"/>
    </row>
    <row r="877" spans="1:16">
      <c r="A877" s="281"/>
      <c r="B877" s="281"/>
      <c r="C877" s="282"/>
      <c r="D877" s="281"/>
      <c r="E877" s="281"/>
      <c r="F877" s="281"/>
      <c r="G877" s="281"/>
      <c r="H877" s="281"/>
      <c r="I877" s="292"/>
      <c r="J877" s="320"/>
      <c r="K877" s="314"/>
      <c r="L877" s="320"/>
      <c r="M877" s="314"/>
      <c r="N877" s="314"/>
      <c r="O877" s="314"/>
      <c r="P877" s="314"/>
    </row>
    <row r="878" spans="1:16">
      <c r="A878" s="285"/>
      <c r="B878" s="281">
        <v>216</v>
      </c>
      <c r="C878" s="291"/>
      <c r="D878" s="285"/>
      <c r="E878" s="285"/>
      <c r="F878" s="285"/>
      <c r="G878" s="285"/>
      <c r="H878" s="285"/>
      <c r="I878" s="286"/>
      <c r="J878" s="286"/>
      <c r="K878" s="312"/>
      <c r="L878" s="286"/>
      <c r="M878" s="286"/>
      <c r="N878" s="286"/>
      <c r="O878" s="286"/>
      <c r="P878" s="286"/>
    </row>
    <row r="879" spans="1:16">
      <c r="A879" s="285"/>
      <c r="B879" s="281"/>
      <c r="C879" s="291"/>
      <c r="D879" s="285"/>
      <c r="E879" s="285"/>
      <c r="F879" s="285"/>
      <c r="G879" s="285"/>
      <c r="H879" s="285"/>
      <c r="I879" s="286"/>
      <c r="J879" s="286"/>
      <c r="K879" s="313"/>
      <c r="L879" s="286"/>
      <c r="M879" s="286"/>
      <c r="N879" s="286"/>
      <c r="O879" s="286"/>
      <c r="P879" s="286"/>
    </row>
    <row r="880" spans="1:16">
      <c r="A880" s="285"/>
      <c r="B880" s="281"/>
      <c r="C880" s="291"/>
      <c r="D880" s="285"/>
      <c r="E880" s="285"/>
      <c r="F880" s="285"/>
      <c r="G880" s="285"/>
      <c r="H880" s="285"/>
      <c r="I880" s="286"/>
      <c r="J880" s="286"/>
      <c r="K880" s="313"/>
      <c r="L880" s="286"/>
      <c r="M880" s="286"/>
      <c r="N880" s="286"/>
      <c r="O880" s="286"/>
      <c r="P880" s="286"/>
    </row>
    <row r="881" spans="1:16">
      <c r="A881" s="285"/>
      <c r="B881" s="281"/>
      <c r="C881" s="291"/>
      <c r="D881" s="285"/>
      <c r="E881" s="285"/>
      <c r="F881" s="285"/>
      <c r="G881" s="285"/>
      <c r="H881" s="285"/>
      <c r="I881" s="286"/>
      <c r="J881" s="286"/>
      <c r="K881" s="314"/>
      <c r="L881" s="286"/>
      <c r="M881" s="286"/>
      <c r="N881" s="286"/>
      <c r="O881" s="286"/>
      <c r="P881" s="286"/>
    </row>
    <row r="882" spans="1:16">
      <c r="A882" s="281"/>
      <c r="B882" s="281">
        <v>217</v>
      </c>
      <c r="C882" s="282"/>
      <c r="D882" s="281"/>
      <c r="E882" s="281"/>
      <c r="F882" s="281"/>
      <c r="G882" s="281"/>
      <c r="H882" s="281"/>
      <c r="I882" s="281"/>
      <c r="J882" s="321"/>
      <c r="K882" s="312"/>
      <c r="L882" s="321"/>
      <c r="M882" s="322"/>
      <c r="N882" s="322"/>
      <c r="O882" s="322"/>
      <c r="P882" s="322"/>
    </row>
    <row r="883" spans="1:16">
      <c r="A883" s="281"/>
      <c r="B883" s="281"/>
      <c r="C883" s="282"/>
      <c r="D883" s="281"/>
      <c r="E883" s="281"/>
      <c r="F883" s="281"/>
      <c r="G883" s="281"/>
      <c r="H883" s="281"/>
      <c r="I883" s="281"/>
      <c r="J883" s="319"/>
      <c r="K883" s="313"/>
      <c r="L883" s="319"/>
      <c r="M883" s="313"/>
      <c r="N883" s="313"/>
      <c r="O883" s="313"/>
      <c r="P883" s="313"/>
    </row>
    <row r="884" spans="1:16">
      <c r="A884" s="281"/>
      <c r="B884" s="281"/>
      <c r="C884" s="282"/>
      <c r="D884" s="281"/>
      <c r="E884" s="281"/>
      <c r="F884" s="281"/>
      <c r="G884" s="281"/>
      <c r="H884" s="281"/>
      <c r="I884" s="292"/>
      <c r="J884" s="319"/>
      <c r="K884" s="313"/>
      <c r="L884" s="319"/>
      <c r="M884" s="313"/>
      <c r="N884" s="313"/>
      <c r="O884" s="313"/>
      <c r="P884" s="313"/>
    </row>
    <row r="885" spans="1:16">
      <c r="A885" s="281"/>
      <c r="B885" s="281"/>
      <c r="C885" s="282"/>
      <c r="D885" s="281"/>
      <c r="E885" s="281"/>
      <c r="F885" s="281"/>
      <c r="G885" s="281"/>
      <c r="H885" s="281"/>
      <c r="I885" s="292"/>
      <c r="J885" s="320"/>
      <c r="K885" s="314"/>
      <c r="L885" s="320"/>
      <c r="M885" s="314"/>
      <c r="N885" s="314"/>
      <c r="O885" s="314"/>
      <c r="P885" s="314"/>
    </row>
    <row r="886" spans="1:16">
      <c r="A886" s="285"/>
      <c r="B886" s="281">
        <v>218</v>
      </c>
      <c r="C886" s="291"/>
      <c r="D886" s="285"/>
      <c r="E886" s="285"/>
      <c r="F886" s="285"/>
      <c r="G886" s="285"/>
      <c r="H886" s="285"/>
      <c r="I886" s="285"/>
      <c r="J886" s="285"/>
      <c r="K886" s="312"/>
      <c r="L886" s="285"/>
      <c r="M886" s="285"/>
      <c r="N886" s="285"/>
      <c r="O886" s="285"/>
      <c r="P886" s="285"/>
    </row>
    <row r="887" spans="1:16">
      <c r="A887" s="285"/>
      <c r="B887" s="281"/>
      <c r="C887" s="291"/>
      <c r="D887" s="285"/>
      <c r="E887" s="285"/>
      <c r="F887" s="285"/>
      <c r="G887" s="285"/>
      <c r="H887" s="285"/>
      <c r="I887" s="285"/>
      <c r="J887" s="285"/>
      <c r="K887" s="313"/>
      <c r="L887" s="285"/>
      <c r="M887" s="285"/>
      <c r="N887" s="285"/>
      <c r="O887" s="285"/>
      <c r="P887" s="285"/>
    </row>
    <row r="888" spans="1:16">
      <c r="A888" s="285"/>
      <c r="B888" s="281"/>
      <c r="C888" s="291"/>
      <c r="D888" s="285"/>
      <c r="E888" s="285"/>
      <c r="F888" s="285"/>
      <c r="G888" s="285"/>
      <c r="H888" s="285"/>
      <c r="I888" s="285"/>
      <c r="J888" s="285"/>
      <c r="K888" s="313"/>
      <c r="L888" s="285"/>
      <c r="M888" s="285"/>
      <c r="N888" s="285"/>
      <c r="O888" s="285"/>
      <c r="P888" s="285"/>
    </row>
    <row r="889" spans="1:16">
      <c r="A889" s="285"/>
      <c r="B889" s="281"/>
      <c r="C889" s="291"/>
      <c r="D889" s="285"/>
      <c r="E889" s="285"/>
      <c r="F889" s="285"/>
      <c r="G889" s="285"/>
      <c r="H889" s="285"/>
      <c r="I889" s="285"/>
      <c r="J889" s="285"/>
      <c r="K889" s="314"/>
      <c r="L889" s="285"/>
      <c r="M889" s="285"/>
      <c r="N889" s="285"/>
      <c r="O889" s="285"/>
      <c r="P889" s="285"/>
    </row>
    <row r="890" spans="1:16">
      <c r="A890" s="281"/>
      <c r="B890" s="281">
        <v>219</v>
      </c>
      <c r="C890" s="282"/>
      <c r="D890" s="281"/>
      <c r="E890" s="281"/>
      <c r="F890" s="281"/>
      <c r="G890" s="281"/>
      <c r="H890" s="281"/>
      <c r="I890" s="281"/>
      <c r="J890" s="321"/>
      <c r="K890" s="312"/>
      <c r="L890" s="321"/>
      <c r="M890" s="322"/>
      <c r="N890" s="322"/>
      <c r="O890" s="322"/>
      <c r="P890" s="322"/>
    </row>
    <row r="891" spans="1:16">
      <c r="A891" s="281"/>
      <c r="B891" s="281"/>
      <c r="C891" s="282"/>
      <c r="D891" s="281"/>
      <c r="E891" s="281"/>
      <c r="F891" s="281"/>
      <c r="G891" s="281"/>
      <c r="H891" s="281"/>
      <c r="I891" s="281"/>
      <c r="J891" s="319"/>
      <c r="K891" s="313"/>
      <c r="L891" s="319"/>
      <c r="M891" s="313"/>
      <c r="N891" s="313"/>
      <c r="O891" s="313"/>
      <c r="P891" s="313"/>
    </row>
    <row r="892" spans="1:16">
      <c r="A892" s="281"/>
      <c r="B892" s="281"/>
      <c r="C892" s="282"/>
      <c r="D892" s="281"/>
      <c r="E892" s="281"/>
      <c r="F892" s="281"/>
      <c r="G892" s="281"/>
      <c r="H892" s="281"/>
      <c r="I892" s="292"/>
      <c r="J892" s="319"/>
      <c r="K892" s="313"/>
      <c r="L892" s="319"/>
      <c r="M892" s="313"/>
      <c r="N892" s="313"/>
      <c r="O892" s="313"/>
      <c r="P892" s="313"/>
    </row>
    <row r="893" spans="1:16">
      <c r="A893" s="281"/>
      <c r="B893" s="281"/>
      <c r="C893" s="282"/>
      <c r="D893" s="281"/>
      <c r="E893" s="281"/>
      <c r="F893" s="281"/>
      <c r="G893" s="281"/>
      <c r="H893" s="281"/>
      <c r="I893" s="292"/>
      <c r="J893" s="320"/>
      <c r="K893" s="314"/>
      <c r="L893" s="320"/>
      <c r="M893" s="314"/>
      <c r="N893" s="314"/>
      <c r="O893" s="314"/>
      <c r="P893" s="314"/>
    </row>
    <row r="894" spans="1:16">
      <c r="A894" s="285"/>
      <c r="B894" s="281">
        <v>220</v>
      </c>
      <c r="C894" s="291"/>
      <c r="D894" s="285"/>
      <c r="E894" s="285"/>
      <c r="F894" s="285"/>
      <c r="G894" s="285"/>
      <c r="H894" s="285"/>
      <c r="I894" s="285"/>
      <c r="J894" s="285"/>
      <c r="K894" s="312"/>
      <c r="L894" s="285"/>
      <c r="M894" s="285"/>
      <c r="N894" s="285"/>
      <c r="O894" s="285"/>
      <c r="P894" s="285"/>
    </row>
    <row r="895" spans="1:16">
      <c r="A895" s="285"/>
      <c r="B895" s="281"/>
      <c r="C895" s="291"/>
      <c r="D895" s="285"/>
      <c r="E895" s="285"/>
      <c r="F895" s="285"/>
      <c r="G895" s="285"/>
      <c r="H895" s="285"/>
      <c r="I895" s="285"/>
      <c r="J895" s="285"/>
      <c r="K895" s="313"/>
      <c r="L895" s="285"/>
      <c r="M895" s="285"/>
      <c r="N895" s="285"/>
      <c r="O895" s="285"/>
      <c r="P895" s="285"/>
    </row>
    <row r="896" spans="1:16">
      <c r="A896" s="285"/>
      <c r="B896" s="281"/>
      <c r="C896" s="291"/>
      <c r="D896" s="285"/>
      <c r="E896" s="285"/>
      <c r="F896" s="285"/>
      <c r="G896" s="285"/>
      <c r="H896" s="285"/>
      <c r="I896" s="285"/>
      <c r="J896" s="285"/>
      <c r="K896" s="313"/>
      <c r="L896" s="285"/>
      <c r="M896" s="285"/>
      <c r="N896" s="285"/>
      <c r="O896" s="285"/>
      <c r="P896" s="285"/>
    </row>
    <row r="897" spans="1:16">
      <c r="A897" s="285"/>
      <c r="B897" s="281"/>
      <c r="C897" s="291"/>
      <c r="D897" s="285"/>
      <c r="E897" s="285"/>
      <c r="F897" s="285"/>
      <c r="G897" s="285"/>
      <c r="H897" s="285"/>
      <c r="I897" s="285"/>
      <c r="J897" s="285"/>
      <c r="K897" s="314"/>
      <c r="L897" s="285"/>
      <c r="M897" s="285"/>
      <c r="N897" s="285"/>
      <c r="O897" s="285"/>
      <c r="P897" s="285"/>
    </row>
    <row r="898" spans="1:16">
      <c r="A898" s="281"/>
      <c r="B898" s="281">
        <v>221</v>
      </c>
      <c r="C898" s="282"/>
      <c r="D898" s="281"/>
      <c r="E898" s="281"/>
      <c r="F898" s="281"/>
      <c r="G898" s="281"/>
      <c r="H898" s="281"/>
      <c r="I898" s="281"/>
      <c r="J898" s="321"/>
      <c r="K898" s="312"/>
      <c r="L898" s="321"/>
      <c r="M898" s="322"/>
      <c r="N898" s="322"/>
      <c r="O898" s="322"/>
      <c r="P898" s="322"/>
    </row>
    <row r="899" spans="1:16">
      <c r="A899" s="281"/>
      <c r="B899" s="281"/>
      <c r="C899" s="282"/>
      <c r="D899" s="281"/>
      <c r="E899" s="281"/>
      <c r="F899" s="281"/>
      <c r="G899" s="281"/>
      <c r="H899" s="281"/>
      <c r="I899" s="281"/>
      <c r="J899" s="319"/>
      <c r="K899" s="313"/>
      <c r="L899" s="319"/>
      <c r="M899" s="313"/>
      <c r="N899" s="313"/>
      <c r="O899" s="313"/>
      <c r="P899" s="313"/>
    </row>
    <row r="900" spans="1:16">
      <c r="A900" s="281"/>
      <c r="B900" s="281"/>
      <c r="C900" s="282"/>
      <c r="D900" s="281"/>
      <c r="E900" s="281"/>
      <c r="F900" s="281"/>
      <c r="G900" s="281"/>
      <c r="H900" s="281"/>
      <c r="I900" s="292"/>
      <c r="J900" s="319"/>
      <c r="K900" s="313"/>
      <c r="L900" s="319"/>
      <c r="M900" s="313"/>
      <c r="N900" s="313"/>
      <c r="O900" s="313"/>
      <c r="P900" s="313"/>
    </row>
    <row r="901" spans="1:16">
      <c r="A901" s="281"/>
      <c r="B901" s="281"/>
      <c r="C901" s="282"/>
      <c r="D901" s="281"/>
      <c r="E901" s="281"/>
      <c r="F901" s="281"/>
      <c r="G901" s="281"/>
      <c r="H901" s="281"/>
      <c r="I901" s="292"/>
      <c r="J901" s="320"/>
      <c r="K901" s="314"/>
      <c r="L901" s="320"/>
      <c r="M901" s="314"/>
      <c r="N901" s="314"/>
      <c r="O901" s="314"/>
      <c r="P901" s="314"/>
    </row>
    <row r="902" spans="1:16">
      <c r="A902" s="285"/>
      <c r="B902" s="281">
        <v>222</v>
      </c>
      <c r="C902" s="291"/>
      <c r="D902" s="285"/>
      <c r="E902" s="285"/>
      <c r="F902" s="285"/>
      <c r="G902" s="285"/>
      <c r="H902" s="285"/>
      <c r="I902" s="285"/>
      <c r="J902" s="285"/>
      <c r="K902" s="312"/>
      <c r="L902" s="286"/>
      <c r="M902" s="286"/>
      <c r="N902" s="286"/>
      <c r="O902" s="286"/>
      <c r="P902" s="286"/>
    </row>
    <row r="903" spans="1:16">
      <c r="A903" s="285"/>
      <c r="B903" s="281"/>
      <c r="C903" s="291"/>
      <c r="D903" s="285"/>
      <c r="E903" s="285"/>
      <c r="F903" s="285"/>
      <c r="G903" s="285"/>
      <c r="H903" s="285"/>
      <c r="I903" s="285"/>
      <c r="J903" s="285"/>
      <c r="K903" s="313"/>
      <c r="L903" s="286"/>
      <c r="M903" s="286"/>
      <c r="N903" s="286"/>
      <c r="O903" s="286"/>
      <c r="P903" s="286"/>
    </row>
    <row r="904" spans="1:16">
      <c r="A904" s="285"/>
      <c r="B904" s="281"/>
      <c r="C904" s="291"/>
      <c r="D904" s="285"/>
      <c r="E904" s="285"/>
      <c r="F904" s="285"/>
      <c r="G904" s="285"/>
      <c r="H904" s="285"/>
      <c r="I904" s="285"/>
      <c r="J904" s="285"/>
      <c r="K904" s="313"/>
      <c r="L904" s="286"/>
      <c r="M904" s="286"/>
      <c r="N904" s="286"/>
      <c r="O904" s="286"/>
      <c r="P904" s="286"/>
    </row>
    <row r="905" spans="1:16">
      <c r="A905" s="285"/>
      <c r="B905" s="281"/>
      <c r="C905" s="291"/>
      <c r="D905" s="285"/>
      <c r="E905" s="285"/>
      <c r="F905" s="285"/>
      <c r="G905" s="285"/>
      <c r="H905" s="285"/>
      <c r="I905" s="285"/>
      <c r="J905" s="285"/>
      <c r="K905" s="314"/>
      <c r="L905" s="286"/>
      <c r="M905" s="286"/>
      <c r="N905" s="286"/>
      <c r="O905" s="286"/>
      <c r="P905" s="286"/>
    </row>
    <row r="906" spans="1:16">
      <c r="A906" s="281"/>
      <c r="B906" s="281">
        <v>223</v>
      </c>
      <c r="C906" s="282"/>
      <c r="D906" s="281"/>
      <c r="E906" s="281"/>
      <c r="F906" s="281"/>
      <c r="G906" s="281"/>
      <c r="H906" s="281"/>
      <c r="I906" s="281"/>
      <c r="J906" s="321"/>
      <c r="K906" s="312"/>
      <c r="L906" s="321"/>
      <c r="M906" s="322"/>
      <c r="N906" s="322"/>
      <c r="O906" s="322"/>
      <c r="P906" s="322"/>
    </row>
    <row r="907" spans="1:16">
      <c r="A907" s="281"/>
      <c r="B907" s="281"/>
      <c r="C907" s="282"/>
      <c r="D907" s="281"/>
      <c r="E907" s="281"/>
      <c r="F907" s="281"/>
      <c r="G907" s="281"/>
      <c r="H907" s="281"/>
      <c r="I907" s="281"/>
      <c r="J907" s="319"/>
      <c r="K907" s="313"/>
      <c r="L907" s="319"/>
      <c r="M907" s="313"/>
      <c r="N907" s="313"/>
      <c r="O907" s="313"/>
      <c r="P907" s="313"/>
    </row>
    <row r="908" spans="1:16">
      <c r="A908" s="281"/>
      <c r="B908" s="281"/>
      <c r="C908" s="282"/>
      <c r="D908" s="281"/>
      <c r="E908" s="281"/>
      <c r="F908" s="281"/>
      <c r="G908" s="281"/>
      <c r="H908" s="281"/>
      <c r="I908" s="292"/>
      <c r="J908" s="319"/>
      <c r="K908" s="313"/>
      <c r="L908" s="319"/>
      <c r="M908" s="313"/>
      <c r="N908" s="313"/>
      <c r="O908" s="313"/>
      <c r="P908" s="313"/>
    </row>
    <row r="909" spans="1:16">
      <c r="A909" s="281"/>
      <c r="B909" s="281"/>
      <c r="C909" s="282"/>
      <c r="D909" s="281"/>
      <c r="E909" s="281"/>
      <c r="F909" s="281"/>
      <c r="G909" s="281"/>
      <c r="H909" s="281"/>
      <c r="I909" s="292"/>
      <c r="J909" s="320"/>
      <c r="K909" s="314"/>
      <c r="L909" s="320"/>
      <c r="M909" s="314"/>
      <c r="N909" s="314"/>
      <c r="O909" s="314"/>
      <c r="P909" s="314"/>
    </row>
    <row r="910" spans="1:16">
      <c r="A910" s="285"/>
      <c r="B910" s="281">
        <v>224</v>
      </c>
      <c r="C910" s="291"/>
      <c r="D910" s="285"/>
      <c r="E910" s="285"/>
      <c r="F910" s="285"/>
      <c r="G910" s="285"/>
      <c r="H910" s="285"/>
      <c r="I910" s="285"/>
      <c r="J910" s="285"/>
      <c r="K910" s="312"/>
      <c r="L910" s="285"/>
      <c r="M910" s="285"/>
      <c r="N910" s="285"/>
      <c r="O910" s="285"/>
      <c r="P910" s="285"/>
    </row>
    <row r="911" spans="1:16">
      <c r="A911" s="285"/>
      <c r="B911" s="281"/>
      <c r="C911" s="291"/>
      <c r="D911" s="285"/>
      <c r="E911" s="285"/>
      <c r="F911" s="285"/>
      <c r="G911" s="285"/>
      <c r="H911" s="285"/>
      <c r="I911" s="285"/>
      <c r="J911" s="285"/>
      <c r="K911" s="313"/>
      <c r="L911" s="285"/>
      <c r="M911" s="285"/>
      <c r="N911" s="285"/>
      <c r="O911" s="285"/>
      <c r="P911" s="285"/>
    </row>
    <row r="912" spans="1:16">
      <c r="A912" s="285"/>
      <c r="B912" s="281"/>
      <c r="C912" s="291"/>
      <c r="D912" s="285"/>
      <c r="E912" s="285"/>
      <c r="F912" s="285"/>
      <c r="G912" s="285"/>
      <c r="H912" s="285"/>
      <c r="I912" s="285"/>
      <c r="J912" s="285"/>
      <c r="K912" s="313"/>
      <c r="L912" s="285"/>
      <c r="M912" s="285"/>
      <c r="N912" s="285"/>
      <c r="O912" s="285"/>
      <c r="P912" s="285"/>
    </row>
    <row r="913" spans="1:16">
      <c r="A913" s="285"/>
      <c r="B913" s="281"/>
      <c r="C913" s="291"/>
      <c r="D913" s="285"/>
      <c r="E913" s="285"/>
      <c r="F913" s="285"/>
      <c r="G913" s="285"/>
      <c r="H913" s="285"/>
      <c r="I913" s="285"/>
      <c r="J913" s="285"/>
      <c r="K913" s="314"/>
      <c r="L913" s="285"/>
      <c r="M913" s="285"/>
      <c r="N913" s="285"/>
      <c r="O913" s="285"/>
      <c r="P913" s="285"/>
    </row>
    <row r="914" spans="1:16">
      <c r="A914" s="281"/>
      <c r="B914" s="281">
        <v>225</v>
      </c>
      <c r="C914" s="282"/>
      <c r="D914" s="281"/>
      <c r="E914" s="281"/>
      <c r="F914" s="281"/>
      <c r="G914" s="281"/>
      <c r="H914" s="281"/>
      <c r="I914" s="281"/>
      <c r="J914" s="321"/>
      <c r="K914" s="312"/>
      <c r="L914" s="321"/>
      <c r="M914" s="322"/>
      <c r="N914" s="322"/>
      <c r="O914" s="322"/>
      <c r="P914" s="322"/>
    </row>
    <row r="915" spans="1:16">
      <c r="A915" s="281"/>
      <c r="B915" s="281"/>
      <c r="C915" s="282"/>
      <c r="D915" s="281"/>
      <c r="E915" s="281"/>
      <c r="F915" s="281"/>
      <c r="G915" s="281"/>
      <c r="H915" s="281"/>
      <c r="I915" s="281"/>
      <c r="J915" s="319"/>
      <c r="K915" s="313"/>
      <c r="L915" s="319"/>
      <c r="M915" s="313"/>
      <c r="N915" s="313"/>
      <c r="O915" s="313"/>
      <c r="P915" s="313"/>
    </row>
    <row r="916" spans="1:16">
      <c r="A916" s="281"/>
      <c r="B916" s="281"/>
      <c r="C916" s="282"/>
      <c r="D916" s="281"/>
      <c r="E916" s="281"/>
      <c r="F916" s="281"/>
      <c r="G916" s="281"/>
      <c r="H916" s="281"/>
      <c r="I916" s="292"/>
      <c r="J916" s="319"/>
      <c r="K916" s="313"/>
      <c r="L916" s="319"/>
      <c r="M916" s="313"/>
      <c r="N916" s="313"/>
      <c r="O916" s="313"/>
      <c r="P916" s="313"/>
    </row>
    <row r="917" spans="1:16">
      <c r="A917" s="281"/>
      <c r="B917" s="281"/>
      <c r="C917" s="282"/>
      <c r="D917" s="281"/>
      <c r="E917" s="281"/>
      <c r="F917" s="281"/>
      <c r="G917" s="281"/>
      <c r="H917" s="281"/>
      <c r="I917" s="292"/>
      <c r="J917" s="320"/>
      <c r="K917" s="314"/>
      <c r="L917" s="320"/>
      <c r="M917" s="314"/>
      <c r="N917" s="314"/>
      <c r="O917" s="314"/>
      <c r="P917" s="314"/>
    </row>
    <row r="918" spans="1:16">
      <c r="A918" s="285"/>
      <c r="B918" s="281">
        <v>226</v>
      </c>
      <c r="C918" s="291"/>
      <c r="D918" s="285"/>
      <c r="E918" s="285"/>
      <c r="F918" s="285"/>
      <c r="G918" s="285"/>
      <c r="H918" s="285"/>
      <c r="I918" s="285"/>
      <c r="J918" s="285"/>
      <c r="K918" s="312"/>
      <c r="L918" s="285"/>
      <c r="M918" s="285"/>
      <c r="N918" s="285"/>
      <c r="O918" s="285"/>
      <c r="P918" s="285"/>
    </row>
    <row r="919" spans="1:16">
      <c r="A919" s="285"/>
      <c r="B919" s="281"/>
      <c r="C919" s="291"/>
      <c r="D919" s="285"/>
      <c r="E919" s="285"/>
      <c r="F919" s="285"/>
      <c r="G919" s="285"/>
      <c r="H919" s="285"/>
      <c r="I919" s="285"/>
      <c r="J919" s="285"/>
      <c r="K919" s="313"/>
      <c r="L919" s="285"/>
      <c r="M919" s="285"/>
      <c r="N919" s="285"/>
      <c r="O919" s="285"/>
      <c r="P919" s="285"/>
    </row>
    <row r="920" spans="1:16">
      <c r="A920" s="285"/>
      <c r="B920" s="281"/>
      <c r="C920" s="291"/>
      <c r="D920" s="285"/>
      <c r="E920" s="285"/>
      <c r="F920" s="285"/>
      <c r="G920" s="285"/>
      <c r="H920" s="285"/>
      <c r="I920" s="285"/>
      <c r="J920" s="285"/>
      <c r="K920" s="313"/>
      <c r="L920" s="285"/>
      <c r="M920" s="285"/>
      <c r="N920" s="285"/>
      <c r="O920" s="285"/>
      <c r="P920" s="285"/>
    </row>
    <row r="921" spans="1:16">
      <c r="A921" s="285"/>
      <c r="B921" s="281"/>
      <c r="C921" s="291"/>
      <c r="D921" s="285"/>
      <c r="E921" s="285"/>
      <c r="F921" s="285"/>
      <c r="G921" s="285"/>
      <c r="H921" s="285"/>
      <c r="I921" s="285"/>
      <c r="J921" s="285"/>
      <c r="K921" s="314"/>
      <c r="L921" s="285"/>
      <c r="M921" s="285"/>
      <c r="N921" s="285"/>
      <c r="O921" s="285"/>
      <c r="P921" s="285"/>
    </row>
    <row r="922" spans="1:16">
      <c r="A922" s="281"/>
      <c r="B922" s="281">
        <v>227</v>
      </c>
      <c r="C922" s="282"/>
      <c r="D922" s="281"/>
      <c r="E922" s="281"/>
      <c r="F922" s="281"/>
      <c r="G922" s="281"/>
      <c r="H922" s="281"/>
      <c r="I922" s="281"/>
      <c r="J922" s="321"/>
      <c r="K922" s="312"/>
      <c r="L922" s="321"/>
      <c r="M922" s="322"/>
      <c r="N922" s="322"/>
      <c r="O922" s="322"/>
      <c r="P922" s="322"/>
    </row>
    <row r="923" spans="1:16">
      <c r="A923" s="281"/>
      <c r="B923" s="281"/>
      <c r="C923" s="282"/>
      <c r="D923" s="281"/>
      <c r="E923" s="281"/>
      <c r="F923" s="281"/>
      <c r="G923" s="281"/>
      <c r="H923" s="281"/>
      <c r="I923" s="281"/>
      <c r="J923" s="319"/>
      <c r="K923" s="313"/>
      <c r="L923" s="319"/>
      <c r="M923" s="313"/>
      <c r="N923" s="313"/>
      <c r="O923" s="313"/>
      <c r="P923" s="313"/>
    </row>
    <row r="924" spans="1:16">
      <c r="A924" s="281"/>
      <c r="B924" s="281"/>
      <c r="C924" s="282"/>
      <c r="D924" s="281"/>
      <c r="E924" s="281"/>
      <c r="F924" s="281"/>
      <c r="G924" s="281"/>
      <c r="H924" s="281"/>
      <c r="I924" s="292"/>
      <c r="J924" s="319"/>
      <c r="K924" s="313"/>
      <c r="L924" s="319"/>
      <c r="M924" s="313"/>
      <c r="N924" s="313"/>
      <c r="O924" s="313"/>
      <c r="P924" s="313"/>
    </row>
    <row r="925" spans="1:16">
      <c r="A925" s="281"/>
      <c r="B925" s="281"/>
      <c r="C925" s="282"/>
      <c r="D925" s="281"/>
      <c r="E925" s="281"/>
      <c r="F925" s="281"/>
      <c r="G925" s="281"/>
      <c r="H925" s="281"/>
      <c r="I925" s="292"/>
      <c r="J925" s="320"/>
      <c r="K925" s="314"/>
      <c r="L925" s="320"/>
      <c r="M925" s="314"/>
      <c r="N925" s="314"/>
      <c r="O925" s="314"/>
      <c r="P925" s="314"/>
    </row>
    <row r="926" spans="1:16">
      <c r="A926" s="285"/>
      <c r="B926" s="281">
        <v>228</v>
      </c>
      <c r="C926" s="291"/>
      <c r="D926" s="285"/>
      <c r="E926" s="285"/>
      <c r="F926" s="285"/>
      <c r="G926" s="285"/>
      <c r="H926" s="285"/>
      <c r="I926" s="286"/>
      <c r="J926" s="286"/>
      <c r="K926" s="312"/>
      <c r="L926" s="286"/>
      <c r="M926" s="286"/>
      <c r="N926" s="286"/>
      <c r="O926" s="286"/>
      <c r="P926" s="286"/>
    </row>
    <row r="927" spans="1:16">
      <c r="A927" s="285"/>
      <c r="B927" s="281"/>
      <c r="C927" s="291"/>
      <c r="D927" s="285"/>
      <c r="E927" s="285"/>
      <c r="F927" s="285"/>
      <c r="G927" s="285"/>
      <c r="H927" s="285"/>
      <c r="I927" s="286"/>
      <c r="J927" s="286"/>
      <c r="K927" s="313"/>
      <c r="L927" s="286"/>
      <c r="M927" s="286"/>
      <c r="N927" s="286"/>
      <c r="O927" s="286"/>
      <c r="P927" s="286"/>
    </row>
    <row r="928" spans="1:16">
      <c r="A928" s="285"/>
      <c r="B928" s="281"/>
      <c r="C928" s="291"/>
      <c r="D928" s="285"/>
      <c r="E928" s="285"/>
      <c r="F928" s="285"/>
      <c r="G928" s="285"/>
      <c r="H928" s="285"/>
      <c r="I928" s="286"/>
      <c r="J928" s="286"/>
      <c r="K928" s="313"/>
      <c r="L928" s="286"/>
      <c r="M928" s="286"/>
      <c r="N928" s="286"/>
      <c r="O928" s="286"/>
      <c r="P928" s="286"/>
    </row>
    <row r="929" spans="1:16">
      <c r="A929" s="285"/>
      <c r="B929" s="281"/>
      <c r="C929" s="291"/>
      <c r="D929" s="285"/>
      <c r="E929" s="285"/>
      <c r="F929" s="285"/>
      <c r="G929" s="285"/>
      <c r="H929" s="285"/>
      <c r="I929" s="286"/>
      <c r="J929" s="286"/>
      <c r="K929" s="314"/>
      <c r="L929" s="286"/>
      <c r="M929" s="286"/>
      <c r="N929" s="286"/>
      <c r="O929" s="286"/>
      <c r="P929" s="286"/>
    </row>
    <row r="930" spans="1:16">
      <c r="A930" s="281"/>
      <c r="B930" s="281">
        <v>229</v>
      </c>
      <c r="C930" s="282"/>
      <c r="D930" s="281"/>
      <c r="E930" s="281"/>
      <c r="F930" s="281"/>
      <c r="G930" s="281"/>
      <c r="H930" s="281"/>
      <c r="I930" s="281"/>
      <c r="J930" s="321"/>
      <c r="K930" s="312"/>
      <c r="L930" s="321"/>
      <c r="M930" s="322"/>
      <c r="N930" s="322"/>
      <c r="O930" s="322"/>
      <c r="P930" s="322"/>
    </row>
    <row r="931" spans="1:16">
      <c r="A931" s="281"/>
      <c r="B931" s="281"/>
      <c r="C931" s="282"/>
      <c r="D931" s="281"/>
      <c r="E931" s="281"/>
      <c r="F931" s="281"/>
      <c r="G931" s="281"/>
      <c r="H931" s="281"/>
      <c r="I931" s="281"/>
      <c r="J931" s="319"/>
      <c r="K931" s="313"/>
      <c r="L931" s="319"/>
      <c r="M931" s="313"/>
      <c r="N931" s="313"/>
      <c r="O931" s="313"/>
      <c r="P931" s="313"/>
    </row>
    <row r="932" spans="1:16">
      <c r="A932" s="281"/>
      <c r="B932" s="281"/>
      <c r="C932" s="282"/>
      <c r="D932" s="281"/>
      <c r="E932" s="281"/>
      <c r="F932" s="281"/>
      <c r="G932" s="281"/>
      <c r="H932" s="281"/>
      <c r="I932" s="292"/>
      <c r="J932" s="319"/>
      <c r="K932" s="313"/>
      <c r="L932" s="319"/>
      <c r="M932" s="313"/>
      <c r="N932" s="313"/>
      <c r="O932" s="313"/>
      <c r="P932" s="313"/>
    </row>
    <row r="933" spans="1:16">
      <c r="A933" s="281"/>
      <c r="B933" s="281"/>
      <c r="C933" s="282"/>
      <c r="D933" s="281"/>
      <c r="E933" s="281"/>
      <c r="F933" s="281"/>
      <c r="G933" s="281"/>
      <c r="H933" s="281"/>
      <c r="I933" s="292"/>
      <c r="J933" s="320"/>
      <c r="K933" s="314"/>
      <c r="L933" s="320"/>
      <c r="M933" s="314"/>
      <c r="N933" s="314"/>
      <c r="O933" s="314"/>
      <c r="P933" s="314"/>
    </row>
    <row r="934" spans="1:16">
      <c r="A934" s="285"/>
      <c r="B934" s="281">
        <v>230</v>
      </c>
      <c r="C934" s="291"/>
      <c r="D934" s="285"/>
      <c r="E934" s="285"/>
      <c r="F934" s="285"/>
      <c r="G934" s="285"/>
      <c r="H934" s="285"/>
      <c r="I934" s="285"/>
      <c r="J934" s="285"/>
      <c r="K934" s="312"/>
      <c r="L934" s="285"/>
      <c r="M934" s="285"/>
      <c r="N934" s="285"/>
      <c r="O934" s="285"/>
      <c r="P934" s="285"/>
    </row>
    <row r="935" spans="1:16">
      <c r="A935" s="285"/>
      <c r="B935" s="281"/>
      <c r="C935" s="291"/>
      <c r="D935" s="285"/>
      <c r="E935" s="285"/>
      <c r="F935" s="285"/>
      <c r="G935" s="285"/>
      <c r="H935" s="285"/>
      <c r="I935" s="285"/>
      <c r="J935" s="285"/>
      <c r="K935" s="313"/>
      <c r="L935" s="285"/>
      <c r="M935" s="285"/>
      <c r="N935" s="285"/>
      <c r="O935" s="285"/>
      <c r="P935" s="285"/>
    </row>
    <row r="936" spans="1:16">
      <c r="A936" s="285"/>
      <c r="B936" s="281"/>
      <c r="C936" s="291"/>
      <c r="D936" s="285"/>
      <c r="E936" s="285"/>
      <c r="F936" s="285"/>
      <c r="G936" s="285"/>
      <c r="H936" s="285"/>
      <c r="I936" s="285"/>
      <c r="J936" s="285"/>
      <c r="K936" s="313"/>
      <c r="L936" s="285"/>
      <c r="M936" s="285"/>
      <c r="N936" s="285"/>
      <c r="O936" s="285"/>
      <c r="P936" s="285"/>
    </row>
    <row r="937" spans="1:16">
      <c r="A937" s="285"/>
      <c r="B937" s="281"/>
      <c r="C937" s="291"/>
      <c r="D937" s="285"/>
      <c r="E937" s="285"/>
      <c r="F937" s="285"/>
      <c r="G937" s="285"/>
      <c r="H937" s="285"/>
      <c r="I937" s="285"/>
      <c r="J937" s="285"/>
      <c r="K937" s="314"/>
      <c r="L937" s="285"/>
      <c r="M937" s="285"/>
      <c r="N937" s="285"/>
      <c r="O937" s="285"/>
      <c r="P937" s="285"/>
    </row>
    <row r="938" spans="1:16">
      <c r="A938" s="281"/>
      <c r="B938" s="281">
        <v>231</v>
      </c>
      <c r="C938" s="282"/>
      <c r="D938" s="281"/>
      <c r="E938" s="281"/>
      <c r="F938" s="281"/>
      <c r="G938" s="281"/>
      <c r="H938" s="281"/>
      <c r="I938" s="281"/>
      <c r="J938" s="321"/>
      <c r="K938" s="312"/>
      <c r="L938" s="321"/>
      <c r="M938" s="322"/>
      <c r="N938" s="322"/>
      <c r="O938" s="322"/>
      <c r="P938" s="322"/>
    </row>
    <row r="939" spans="1:16">
      <c r="A939" s="281"/>
      <c r="B939" s="281"/>
      <c r="C939" s="282"/>
      <c r="D939" s="281"/>
      <c r="E939" s="281"/>
      <c r="F939" s="281"/>
      <c r="G939" s="281"/>
      <c r="H939" s="281"/>
      <c r="I939" s="281"/>
      <c r="J939" s="319"/>
      <c r="K939" s="313"/>
      <c r="L939" s="319"/>
      <c r="M939" s="313"/>
      <c r="N939" s="313"/>
      <c r="O939" s="313"/>
      <c r="P939" s="313"/>
    </row>
    <row r="940" spans="1:16">
      <c r="A940" s="281"/>
      <c r="B940" s="281"/>
      <c r="C940" s="282"/>
      <c r="D940" s="281"/>
      <c r="E940" s="281"/>
      <c r="F940" s="281"/>
      <c r="G940" s="281"/>
      <c r="H940" s="281"/>
      <c r="I940" s="292"/>
      <c r="J940" s="319"/>
      <c r="K940" s="313"/>
      <c r="L940" s="319"/>
      <c r="M940" s="313"/>
      <c r="N940" s="313"/>
      <c r="O940" s="313"/>
      <c r="P940" s="313"/>
    </row>
    <row r="941" spans="1:16">
      <c r="A941" s="281"/>
      <c r="B941" s="281"/>
      <c r="C941" s="282"/>
      <c r="D941" s="281"/>
      <c r="E941" s="281"/>
      <c r="F941" s="281"/>
      <c r="G941" s="281"/>
      <c r="H941" s="281"/>
      <c r="I941" s="292"/>
      <c r="J941" s="320"/>
      <c r="K941" s="314"/>
      <c r="L941" s="320"/>
      <c r="M941" s="314"/>
      <c r="N941" s="314"/>
      <c r="O941" s="314"/>
      <c r="P941" s="314"/>
    </row>
    <row r="942" spans="1:16">
      <c r="A942" s="285"/>
      <c r="B942" s="281">
        <v>232</v>
      </c>
      <c r="C942" s="291"/>
      <c r="D942" s="285"/>
      <c r="E942" s="285"/>
      <c r="F942" s="285"/>
      <c r="G942" s="285"/>
      <c r="H942" s="285"/>
      <c r="I942" s="285"/>
      <c r="J942" s="285"/>
      <c r="K942" s="312"/>
      <c r="L942" s="285"/>
      <c r="M942" s="285"/>
      <c r="N942" s="285"/>
      <c r="O942" s="285"/>
      <c r="P942" s="285"/>
    </row>
    <row r="943" spans="1:16">
      <c r="A943" s="285"/>
      <c r="B943" s="281"/>
      <c r="C943" s="291"/>
      <c r="D943" s="285"/>
      <c r="E943" s="285"/>
      <c r="F943" s="285"/>
      <c r="G943" s="285"/>
      <c r="H943" s="285"/>
      <c r="I943" s="285"/>
      <c r="J943" s="285"/>
      <c r="K943" s="313"/>
      <c r="L943" s="285"/>
      <c r="M943" s="285"/>
      <c r="N943" s="285"/>
      <c r="O943" s="285"/>
      <c r="P943" s="285"/>
    </row>
    <row r="944" spans="1:16">
      <c r="A944" s="285"/>
      <c r="B944" s="281"/>
      <c r="C944" s="291"/>
      <c r="D944" s="285"/>
      <c r="E944" s="285"/>
      <c r="F944" s="285"/>
      <c r="G944" s="285"/>
      <c r="H944" s="285"/>
      <c r="I944" s="285"/>
      <c r="J944" s="285"/>
      <c r="K944" s="313"/>
      <c r="L944" s="285"/>
      <c r="M944" s="285"/>
      <c r="N944" s="285"/>
      <c r="O944" s="285"/>
      <c r="P944" s="285"/>
    </row>
    <row r="945" spans="1:16">
      <c r="A945" s="285"/>
      <c r="B945" s="281"/>
      <c r="C945" s="291"/>
      <c r="D945" s="285"/>
      <c r="E945" s="285"/>
      <c r="F945" s="285"/>
      <c r="G945" s="285"/>
      <c r="H945" s="285"/>
      <c r="I945" s="285"/>
      <c r="J945" s="285"/>
      <c r="K945" s="314"/>
      <c r="L945" s="285"/>
      <c r="M945" s="285"/>
      <c r="N945" s="285"/>
      <c r="O945" s="285"/>
      <c r="P945" s="285"/>
    </row>
    <row r="946" spans="1:16">
      <c r="A946" s="281"/>
      <c r="B946" s="281">
        <v>233</v>
      </c>
      <c r="C946" s="282"/>
      <c r="D946" s="281"/>
      <c r="E946" s="281"/>
      <c r="F946" s="281"/>
      <c r="G946" s="281"/>
      <c r="H946" s="281"/>
      <c r="I946" s="281"/>
      <c r="J946" s="321"/>
      <c r="K946" s="312"/>
      <c r="L946" s="321"/>
      <c r="M946" s="322"/>
      <c r="N946" s="322"/>
      <c r="O946" s="322"/>
      <c r="P946" s="322"/>
    </row>
    <row r="947" spans="1:16">
      <c r="A947" s="281"/>
      <c r="B947" s="281"/>
      <c r="C947" s="282"/>
      <c r="D947" s="281"/>
      <c r="E947" s="281"/>
      <c r="F947" s="281"/>
      <c r="G947" s="281"/>
      <c r="H947" s="281"/>
      <c r="I947" s="281"/>
      <c r="J947" s="319"/>
      <c r="K947" s="313"/>
      <c r="L947" s="319"/>
      <c r="M947" s="313"/>
      <c r="N947" s="313"/>
      <c r="O947" s="313"/>
      <c r="P947" s="313"/>
    </row>
    <row r="948" spans="1:16">
      <c r="A948" s="281"/>
      <c r="B948" s="281"/>
      <c r="C948" s="282"/>
      <c r="D948" s="281"/>
      <c r="E948" s="281"/>
      <c r="F948" s="281"/>
      <c r="G948" s="281"/>
      <c r="H948" s="281"/>
      <c r="I948" s="292"/>
      <c r="J948" s="319"/>
      <c r="K948" s="313"/>
      <c r="L948" s="319"/>
      <c r="M948" s="313"/>
      <c r="N948" s="313"/>
      <c r="O948" s="313"/>
      <c r="P948" s="313"/>
    </row>
    <row r="949" spans="1:16">
      <c r="A949" s="281"/>
      <c r="B949" s="281"/>
      <c r="C949" s="282"/>
      <c r="D949" s="281"/>
      <c r="E949" s="281"/>
      <c r="F949" s="281"/>
      <c r="G949" s="281"/>
      <c r="H949" s="281"/>
      <c r="I949" s="292"/>
      <c r="J949" s="320"/>
      <c r="K949" s="314"/>
      <c r="L949" s="320"/>
      <c r="M949" s="314"/>
      <c r="N949" s="314"/>
      <c r="O949" s="314"/>
      <c r="P949" s="314"/>
    </row>
    <row r="950" spans="1:16">
      <c r="A950" s="285"/>
      <c r="B950" s="281">
        <v>234</v>
      </c>
      <c r="C950" s="291"/>
      <c r="D950" s="285"/>
      <c r="E950" s="285"/>
      <c r="F950" s="285"/>
      <c r="G950" s="285"/>
      <c r="H950" s="285"/>
      <c r="I950" s="286"/>
      <c r="J950" s="286"/>
      <c r="K950" s="312"/>
      <c r="L950" s="286"/>
      <c r="M950" s="286"/>
      <c r="N950" s="286"/>
      <c r="O950" s="286"/>
      <c r="P950" s="286"/>
    </row>
    <row r="951" spans="1:16">
      <c r="A951" s="285"/>
      <c r="B951" s="281"/>
      <c r="C951" s="291"/>
      <c r="D951" s="285"/>
      <c r="E951" s="285"/>
      <c r="F951" s="285"/>
      <c r="G951" s="285"/>
      <c r="H951" s="285"/>
      <c r="I951" s="286"/>
      <c r="J951" s="286"/>
      <c r="K951" s="313"/>
      <c r="L951" s="286"/>
      <c r="M951" s="286"/>
      <c r="N951" s="286"/>
      <c r="O951" s="286"/>
      <c r="P951" s="286"/>
    </row>
    <row r="952" spans="1:16">
      <c r="A952" s="285"/>
      <c r="B952" s="281"/>
      <c r="C952" s="291"/>
      <c r="D952" s="285"/>
      <c r="E952" s="285"/>
      <c r="F952" s="285"/>
      <c r="G952" s="285"/>
      <c r="H952" s="285"/>
      <c r="I952" s="286"/>
      <c r="J952" s="286"/>
      <c r="K952" s="313"/>
      <c r="L952" s="286"/>
      <c r="M952" s="286"/>
      <c r="N952" s="286"/>
      <c r="O952" s="286"/>
      <c r="P952" s="286"/>
    </row>
    <row r="953" spans="1:16">
      <c r="A953" s="285"/>
      <c r="B953" s="281"/>
      <c r="C953" s="291"/>
      <c r="D953" s="285"/>
      <c r="E953" s="285"/>
      <c r="F953" s="285"/>
      <c r="G953" s="285"/>
      <c r="H953" s="285"/>
      <c r="I953" s="286"/>
      <c r="J953" s="286"/>
      <c r="K953" s="314"/>
      <c r="L953" s="286"/>
      <c r="M953" s="286"/>
      <c r="N953" s="286"/>
      <c r="O953" s="286"/>
      <c r="P953" s="286"/>
    </row>
    <row r="954" spans="1:16">
      <c r="A954" s="281"/>
      <c r="B954" s="281">
        <v>235</v>
      </c>
      <c r="C954" s="282"/>
      <c r="D954" s="281"/>
      <c r="E954" s="281"/>
      <c r="F954" s="281"/>
      <c r="G954" s="281"/>
      <c r="H954" s="281"/>
      <c r="I954" s="281"/>
      <c r="J954" s="321"/>
      <c r="K954" s="312"/>
      <c r="L954" s="321"/>
      <c r="M954" s="322"/>
      <c r="N954" s="322"/>
      <c r="O954" s="322"/>
      <c r="P954" s="322"/>
    </row>
    <row r="955" spans="1:16">
      <c r="A955" s="281"/>
      <c r="B955" s="281"/>
      <c r="C955" s="282"/>
      <c r="D955" s="281"/>
      <c r="E955" s="281"/>
      <c r="F955" s="281"/>
      <c r="G955" s="281"/>
      <c r="H955" s="281"/>
      <c r="I955" s="281"/>
      <c r="J955" s="319"/>
      <c r="K955" s="313"/>
      <c r="L955" s="319"/>
      <c r="M955" s="313"/>
      <c r="N955" s="313"/>
      <c r="O955" s="313"/>
      <c r="P955" s="313"/>
    </row>
    <row r="956" spans="1:16">
      <c r="A956" s="281"/>
      <c r="B956" s="281"/>
      <c r="C956" s="282"/>
      <c r="D956" s="281"/>
      <c r="E956" s="281"/>
      <c r="F956" s="281"/>
      <c r="G956" s="281"/>
      <c r="H956" s="281"/>
      <c r="I956" s="292"/>
      <c r="J956" s="319"/>
      <c r="K956" s="313"/>
      <c r="L956" s="319"/>
      <c r="M956" s="313"/>
      <c r="N956" s="313"/>
      <c r="O956" s="313"/>
      <c r="P956" s="313"/>
    </row>
    <row r="957" spans="1:16">
      <c r="A957" s="281"/>
      <c r="B957" s="281"/>
      <c r="C957" s="282"/>
      <c r="D957" s="281"/>
      <c r="E957" s="281"/>
      <c r="F957" s="281"/>
      <c r="G957" s="281"/>
      <c r="H957" s="281"/>
      <c r="I957" s="292"/>
      <c r="J957" s="320"/>
      <c r="K957" s="314"/>
      <c r="L957" s="320"/>
      <c r="M957" s="314"/>
      <c r="N957" s="314"/>
      <c r="O957" s="314"/>
      <c r="P957" s="314"/>
    </row>
    <row r="958" spans="1:16">
      <c r="A958" s="285"/>
      <c r="B958" s="281">
        <v>236</v>
      </c>
      <c r="C958" s="291"/>
      <c r="D958" s="285"/>
      <c r="E958" s="285"/>
      <c r="F958" s="285"/>
      <c r="G958" s="285"/>
      <c r="H958" s="285"/>
      <c r="I958" s="285"/>
      <c r="J958" s="285"/>
      <c r="K958" s="312"/>
      <c r="L958" s="285"/>
      <c r="M958" s="285"/>
      <c r="N958" s="285"/>
      <c r="O958" s="285"/>
      <c r="P958" s="285"/>
    </row>
    <row r="959" spans="1:16">
      <c r="A959" s="285"/>
      <c r="B959" s="281"/>
      <c r="C959" s="291"/>
      <c r="D959" s="285"/>
      <c r="E959" s="285"/>
      <c r="F959" s="285"/>
      <c r="G959" s="285"/>
      <c r="H959" s="285"/>
      <c r="I959" s="285"/>
      <c r="J959" s="285"/>
      <c r="K959" s="313"/>
      <c r="L959" s="285"/>
      <c r="M959" s="285"/>
      <c r="N959" s="285"/>
      <c r="O959" s="285"/>
      <c r="P959" s="285"/>
    </row>
    <row r="960" spans="1:16">
      <c r="A960" s="285"/>
      <c r="B960" s="281"/>
      <c r="C960" s="291"/>
      <c r="D960" s="285"/>
      <c r="E960" s="285"/>
      <c r="F960" s="285"/>
      <c r="G960" s="285"/>
      <c r="H960" s="285"/>
      <c r="I960" s="285"/>
      <c r="J960" s="285"/>
      <c r="K960" s="313"/>
      <c r="L960" s="285"/>
      <c r="M960" s="285"/>
      <c r="N960" s="285"/>
      <c r="O960" s="285"/>
      <c r="P960" s="285"/>
    </row>
    <row r="961" spans="1:16">
      <c r="A961" s="285"/>
      <c r="B961" s="281"/>
      <c r="C961" s="291"/>
      <c r="D961" s="285"/>
      <c r="E961" s="285"/>
      <c r="F961" s="285"/>
      <c r="G961" s="285"/>
      <c r="H961" s="285"/>
      <c r="I961" s="285"/>
      <c r="J961" s="285"/>
      <c r="K961" s="314"/>
      <c r="L961" s="285"/>
      <c r="M961" s="285"/>
      <c r="N961" s="285"/>
      <c r="O961" s="285"/>
      <c r="P961" s="285"/>
    </row>
    <row r="962" spans="1:16">
      <c r="A962" s="281"/>
      <c r="B962" s="281">
        <v>237</v>
      </c>
      <c r="C962" s="282"/>
      <c r="D962" s="281"/>
      <c r="E962" s="281"/>
      <c r="F962" s="281"/>
      <c r="G962" s="281"/>
      <c r="H962" s="281"/>
      <c r="I962" s="281"/>
      <c r="J962" s="321"/>
      <c r="K962" s="312"/>
      <c r="L962" s="321"/>
      <c r="M962" s="322"/>
      <c r="N962" s="322"/>
      <c r="O962" s="322"/>
      <c r="P962" s="322"/>
    </row>
    <row r="963" spans="1:16">
      <c r="A963" s="281"/>
      <c r="B963" s="281"/>
      <c r="C963" s="282"/>
      <c r="D963" s="281"/>
      <c r="E963" s="281"/>
      <c r="F963" s="281"/>
      <c r="G963" s="281"/>
      <c r="H963" s="281"/>
      <c r="I963" s="281"/>
      <c r="J963" s="319"/>
      <c r="K963" s="313"/>
      <c r="L963" s="319"/>
      <c r="M963" s="313"/>
      <c r="N963" s="313"/>
      <c r="O963" s="313"/>
      <c r="P963" s="313"/>
    </row>
    <row r="964" spans="1:16">
      <c r="A964" s="281"/>
      <c r="B964" s="281"/>
      <c r="C964" s="282"/>
      <c r="D964" s="281"/>
      <c r="E964" s="281"/>
      <c r="F964" s="281"/>
      <c r="G964" s="281"/>
      <c r="H964" s="281"/>
      <c r="I964" s="292"/>
      <c r="J964" s="319"/>
      <c r="K964" s="313"/>
      <c r="L964" s="319"/>
      <c r="M964" s="313"/>
      <c r="N964" s="313"/>
      <c r="O964" s="313"/>
      <c r="P964" s="313"/>
    </row>
    <row r="965" spans="1:16">
      <c r="A965" s="281"/>
      <c r="B965" s="281"/>
      <c r="C965" s="282"/>
      <c r="D965" s="281"/>
      <c r="E965" s="281"/>
      <c r="F965" s="281"/>
      <c r="G965" s="281"/>
      <c r="H965" s="281"/>
      <c r="I965" s="292"/>
      <c r="J965" s="320"/>
      <c r="K965" s="314"/>
      <c r="L965" s="320"/>
      <c r="M965" s="314"/>
      <c r="N965" s="314"/>
      <c r="O965" s="314"/>
      <c r="P965" s="314"/>
    </row>
    <row r="966" spans="1:16">
      <c r="A966" s="285"/>
      <c r="B966" s="281">
        <v>238</v>
      </c>
      <c r="C966" s="291"/>
      <c r="D966" s="285"/>
      <c r="E966" s="285"/>
      <c r="F966" s="285"/>
      <c r="G966" s="285"/>
      <c r="H966" s="285"/>
      <c r="I966" s="285"/>
      <c r="J966" s="285"/>
      <c r="K966" s="312"/>
      <c r="L966" s="285"/>
      <c r="M966" s="286"/>
      <c r="N966" s="286"/>
      <c r="O966" s="286"/>
      <c r="P966" s="286"/>
    </row>
    <row r="967" spans="1:16">
      <c r="A967" s="285"/>
      <c r="B967" s="281"/>
      <c r="C967" s="291"/>
      <c r="D967" s="285"/>
      <c r="E967" s="285"/>
      <c r="F967" s="285"/>
      <c r="G967" s="285"/>
      <c r="H967" s="285"/>
      <c r="I967" s="285"/>
      <c r="J967" s="285"/>
      <c r="K967" s="313"/>
      <c r="L967" s="285"/>
      <c r="M967" s="286"/>
      <c r="N967" s="286"/>
      <c r="O967" s="286"/>
      <c r="P967" s="286"/>
    </row>
    <row r="968" spans="1:16">
      <c r="A968" s="285"/>
      <c r="B968" s="281"/>
      <c r="C968" s="291"/>
      <c r="D968" s="285"/>
      <c r="E968" s="285"/>
      <c r="F968" s="285"/>
      <c r="G968" s="285"/>
      <c r="H968" s="285"/>
      <c r="I968" s="285"/>
      <c r="J968" s="285"/>
      <c r="K968" s="313"/>
      <c r="L968" s="285"/>
      <c r="M968" s="286"/>
      <c r="N968" s="286"/>
      <c r="O968" s="286"/>
      <c r="P968" s="286"/>
    </row>
    <row r="969" spans="1:16">
      <c r="A969" s="285"/>
      <c r="B969" s="281"/>
      <c r="C969" s="291"/>
      <c r="D969" s="285"/>
      <c r="E969" s="285"/>
      <c r="F969" s="285"/>
      <c r="G969" s="285"/>
      <c r="H969" s="285"/>
      <c r="I969" s="285"/>
      <c r="J969" s="285"/>
      <c r="K969" s="314"/>
      <c r="L969" s="285"/>
      <c r="M969" s="286"/>
      <c r="N969" s="286"/>
      <c r="O969" s="286"/>
      <c r="P969" s="286"/>
    </row>
    <row r="970" spans="1:16">
      <c r="A970" s="281"/>
      <c r="B970" s="281">
        <v>239</v>
      </c>
      <c r="C970" s="282"/>
      <c r="D970" s="281"/>
      <c r="E970" s="281"/>
      <c r="F970" s="281"/>
      <c r="G970" s="281"/>
      <c r="H970" s="281"/>
      <c r="I970" s="281"/>
      <c r="J970" s="321"/>
      <c r="K970" s="312"/>
      <c r="L970" s="321"/>
      <c r="M970" s="322"/>
      <c r="N970" s="322"/>
      <c r="O970" s="322"/>
      <c r="P970" s="322"/>
    </row>
    <row r="971" spans="1:16">
      <c r="A971" s="281"/>
      <c r="B971" s="281"/>
      <c r="C971" s="282"/>
      <c r="D971" s="281"/>
      <c r="E971" s="281"/>
      <c r="F971" s="281"/>
      <c r="G971" s="281"/>
      <c r="H971" s="281"/>
      <c r="I971" s="281"/>
      <c r="J971" s="319"/>
      <c r="K971" s="313"/>
      <c r="L971" s="319"/>
      <c r="M971" s="313"/>
      <c r="N971" s="313"/>
      <c r="O971" s="313"/>
      <c r="P971" s="313"/>
    </row>
    <row r="972" spans="1:16">
      <c r="A972" s="281"/>
      <c r="B972" s="281"/>
      <c r="C972" s="282"/>
      <c r="D972" s="281"/>
      <c r="E972" s="281"/>
      <c r="F972" s="281"/>
      <c r="G972" s="281"/>
      <c r="H972" s="281"/>
      <c r="I972" s="292"/>
      <c r="J972" s="319"/>
      <c r="K972" s="313"/>
      <c r="L972" s="319"/>
      <c r="M972" s="313"/>
      <c r="N972" s="313"/>
      <c r="O972" s="313"/>
      <c r="P972" s="313"/>
    </row>
    <row r="973" spans="1:16">
      <c r="A973" s="281"/>
      <c r="B973" s="281"/>
      <c r="C973" s="282"/>
      <c r="D973" s="281"/>
      <c r="E973" s="281"/>
      <c r="F973" s="281"/>
      <c r="G973" s="281"/>
      <c r="H973" s="281"/>
      <c r="I973" s="292"/>
      <c r="J973" s="320"/>
      <c r="K973" s="314"/>
      <c r="L973" s="320"/>
      <c r="M973" s="314"/>
      <c r="N973" s="314"/>
      <c r="O973" s="314"/>
      <c r="P973" s="314"/>
    </row>
    <row r="974" spans="1:16">
      <c r="A974" s="285"/>
      <c r="B974" s="281">
        <v>240</v>
      </c>
      <c r="C974" s="291"/>
      <c r="D974" s="285"/>
      <c r="E974" s="285"/>
      <c r="F974" s="285"/>
      <c r="G974" s="285"/>
      <c r="H974" s="285"/>
      <c r="I974" s="285"/>
      <c r="J974" s="285"/>
      <c r="K974" s="312"/>
      <c r="L974" s="285"/>
      <c r="M974" s="285"/>
      <c r="N974" s="285"/>
      <c r="O974" s="285"/>
      <c r="P974" s="285"/>
    </row>
    <row r="975" spans="1:16">
      <c r="A975" s="285"/>
      <c r="B975" s="281"/>
      <c r="C975" s="291"/>
      <c r="D975" s="285"/>
      <c r="E975" s="285"/>
      <c r="F975" s="285"/>
      <c r="G975" s="285"/>
      <c r="H975" s="285"/>
      <c r="I975" s="285"/>
      <c r="J975" s="285"/>
      <c r="K975" s="313"/>
      <c r="L975" s="285"/>
      <c r="M975" s="285"/>
      <c r="N975" s="285"/>
      <c r="O975" s="285"/>
      <c r="P975" s="285"/>
    </row>
    <row r="976" spans="1:16">
      <c r="A976" s="285"/>
      <c r="B976" s="281"/>
      <c r="C976" s="291"/>
      <c r="D976" s="285"/>
      <c r="E976" s="285"/>
      <c r="F976" s="285"/>
      <c r="G976" s="285"/>
      <c r="H976" s="285"/>
      <c r="I976" s="285"/>
      <c r="J976" s="285"/>
      <c r="K976" s="313"/>
      <c r="L976" s="285"/>
      <c r="M976" s="285"/>
      <c r="N976" s="285"/>
      <c r="O976" s="285"/>
      <c r="P976" s="285"/>
    </row>
    <row r="977" spans="1:16">
      <c r="A977" s="285"/>
      <c r="B977" s="281"/>
      <c r="C977" s="291"/>
      <c r="D977" s="285"/>
      <c r="E977" s="285"/>
      <c r="F977" s="285"/>
      <c r="G977" s="285"/>
      <c r="H977" s="285"/>
      <c r="I977" s="285"/>
      <c r="J977" s="285"/>
      <c r="K977" s="314"/>
      <c r="L977" s="285"/>
      <c r="M977" s="285"/>
      <c r="N977" s="285"/>
      <c r="O977" s="285"/>
      <c r="P977" s="285"/>
    </row>
    <row r="978" spans="1:16">
      <c r="A978" s="281"/>
      <c r="B978" s="281">
        <v>241</v>
      </c>
      <c r="C978" s="282"/>
      <c r="D978" s="281"/>
      <c r="E978" s="281"/>
      <c r="F978" s="281"/>
      <c r="G978" s="281"/>
      <c r="H978" s="281"/>
      <c r="I978" s="281"/>
      <c r="J978" s="321"/>
      <c r="K978" s="312"/>
      <c r="L978" s="321"/>
      <c r="M978" s="322"/>
      <c r="N978" s="322"/>
      <c r="O978" s="322"/>
      <c r="P978" s="322"/>
    </row>
    <row r="979" spans="1:16">
      <c r="A979" s="281"/>
      <c r="B979" s="281"/>
      <c r="C979" s="282"/>
      <c r="D979" s="281"/>
      <c r="E979" s="281"/>
      <c r="F979" s="281"/>
      <c r="G979" s="281"/>
      <c r="H979" s="281"/>
      <c r="I979" s="281"/>
      <c r="J979" s="319"/>
      <c r="K979" s="313"/>
      <c r="L979" s="319"/>
      <c r="M979" s="313"/>
      <c r="N979" s="313"/>
      <c r="O979" s="313"/>
      <c r="P979" s="313"/>
    </row>
    <row r="980" spans="1:16">
      <c r="A980" s="281"/>
      <c r="B980" s="281"/>
      <c r="C980" s="282"/>
      <c r="D980" s="281"/>
      <c r="E980" s="281"/>
      <c r="F980" s="281"/>
      <c r="G980" s="281"/>
      <c r="H980" s="281"/>
      <c r="I980" s="292"/>
      <c r="J980" s="319"/>
      <c r="K980" s="313"/>
      <c r="L980" s="319"/>
      <c r="M980" s="313"/>
      <c r="N980" s="313"/>
      <c r="O980" s="313"/>
      <c r="P980" s="313"/>
    </row>
    <row r="981" spans="1:16">
      <c r="A981" s="281"/>
      <c r="B981" s="281"/>
      <c r="C981" s="282"/>
      <c r="D981" s="281"/>
      <c r="E981" s="281"/>
      <c r="F981" s="281"/>
      <c r="G981" s="281"/>
      <c r="H981" s="281"/>
      <c r="I981" s="292"/>
      <c r="J981" s="320"/>
      <c r="K981" s="314"/>
      <c r="L981" s="320"/>
      <c r="M981" s="314"/>
      <c r="N981" s="314"/>
      <c r="O981" s="314"/>
      <c r="P981" s="314"/>
    </row>
    <row r="982" spans="1:16">
      <c r="A982" s="286"/>
      <c r="B982" s="281">
        <v>242</v>
      </c>
      <c r="C982" s="286"/>
      <c r="D982" s="286"/>
      <c r="E982" s="286"/>
      <c r="F982" s="286"/>
      <c r="G982" s="286"/>
      <c r="H982" s="286"/>
      <c r="I982" s="286"/>
      <c r="J982" s="286"/>
      <c r="K982" s="312"/>
      <c r="L982" s="286"/>
      <c r="M982" s="286"/>
      <c r="N982" s="286"/>
      <c r="O982" s="286"/>
      <c r="P982" s="286"/>
    </row>
    <row r="983" spans="1:16">
      <c r="A983" s="286"/>
      <c r="B983" s="281"/>
      <c r="C983" s="286"/>
      <c r="D983" s="286"/>
      <c r="E983" s="286"/>
      <c r="F983" s="286"/>
      <c r="G983" s="286"/>
      <c r="H983" s="286"/>
      <c r="I983" s="286"/>
      <c r="J983" s="286"/>
      <c r="K983" s="313"/>
      <c r="L983" s="286"/>
      <c r="M983" s="286"/>
      <c r="N983" s="286"/>
      <c r="O983" s="286"/>
      <c r="P983" s="286"/>
    </row>
    <row r="984" spans="1:16">
      <c r="A984" s="286"/>
      <c r="B984" s="281"/>
      <c r="C984" s="286"/>
      <c r="D984" s="286"/>
      <c r="E984" s="286"/>
      <c r="F984" s="286"/>
      <c r="G984" s="286"/>
      <c r="H984" s="286"/>
      <c r="I984" s="286"/>
      <c r="J984" s="286"/>
      <c r="K984" s="313"/>
      <c r="L984" s="286"/>
      <c r="M984" s="286"/>
      <c r="N984" s="286"/>
      <c r="O984" s="286"/>
      <c r="P984" s="286"/>
    </row>
    <row r="985" spans="1:16">
      <c r="A985" s="286"/>
      <c r="B985" s="281"/>
      <c r="C985" s="286"/>
      <c r="D985" s="286"/>
      <c r="E985" s="286"/>
      <c r="F985" s="286"/>
      <c r="G985" s="286"/>
      <c r="H985" s="286"/>
      <c r="I985" s="286"/>
      <c r="J985" s="286"/>
      <c r="K985" s="314"/>
      <c r="L985" s="286"/>
      <c r="M985" s="286"/>
      <c r="N985" s="286"/>
      <c r="O985" s="286"/>
      <c r="P985" s="286"/>
    </row>
    <row r="986" spans="1:16">
      <c r="A986" s="281"/>
      <c r="B986" s="281">
        <v>243</v>
      </c>
      <c r="C986" s="282"/>
      <c r="D986" s="281"/>
      <c r="E986" s="281"/>
      <c r="F986" s="281"/>
      <c r="G986" s="281"/>
      <c r="H986" s="281"/>
      <c r="I986" s="281"/>
      <c r="J986" s="321"/>
      <c r="K986" s="312"/>
      <c r="L986" s="321"/>
      <c r="M986" s="322"/>
      <c r="N986" s="322"/>
      <c r="O986" s="322"/>
      <c r="P986" s="322"/>
    </row>
    <row r="987" spans="1:16">
      <c r="A987" s="281"/>
      <c r="B987" s="281"/>
      <c r="C987" s="282"/>
      <c r="D987" s="281"/>
      <c r="E987" s="281"/>
      <c r="F987" s="281"/>
      <c r="G987" s="281"/>
      <c r="H987" s="281"/>
      <c r="I987" s="281"/>
      <c r="J987" s="319"/>
      <c r="K987" s="313"/>
      <c r="L987" s="319"/>
      <c r="M987" s="313"/>
      <c r="N987" s="313"/>
      <c r="O987" s="313"/>
      <c r="P987" s="313"/>
    </row>
    <row r="988" spans="1:16">
      <c r="A988" s="281"/>
      <c r="B988" s="281"/>
      <c r="C988" s="282"/>
      <c r="D988" s="281"/>
      <c r="E988" s="281"/>
      <c r="F988" s="281"/>
      <c r="G988" s="281"/>
      <c r="H988" s="281"/>
      <c r="I988" s="292"/>
      <c r="J988" s="319"/>
      <c r="K988" s="313"/>
      <c r="L988" s="319"/>
      <c r="M988" s="313"/>
      <c r="N988" s="313"/>
      <c r="O988" s="313"/>
      <c r="P988" s="313"/>
    </row>
    <row r="989" spans="1:16">
      <c r="A989" s="281"/>
      <c r="B989" s="281"/>
      <c r="C989" s="282"/>
      <c r="D989" s="281"/>
      <c r="E989" s="281"/>
      <c r="F989" s="281"/>
      <c r="G989" s="281"/>
      <c r="H989" s="281"/>
      <c r="I989" s="292"/>
      <c r="J989" s="320"/>
      <c r="K989" s="314"/>
      <c r="L989" s="320"/>
      <c r="M989" s="314"/>
      <c r="N989" s="314"/>
      <c r="O989" s="314"/>
      <c r="P989" s="314"/>
    </row>
    <row r="990" spans="1:16">
      <c r="A990" s="285"/>
      <c r="B990" s="281">
        <v>244</v>
      </c>
      <c r="C990" s="291"/>
      <c r="D990" s="285"/>
      <c r="E990" s="285"/>
      <c r="F990" s="285"/>
      <c r="G990" s="285"/>
      <c r="H990" s="285"/>
      <c r="I990" s="285"/>
      <c r="J990" s="285"/>
      <c r="K990" s="312"/>
      <c r="L990" s="285"/>
      <c r="M990" s="285"/>
      <c r="N990" s="285"/>
      <c r="O990" s="285"/>
      <c r="P990" s="285"/>
    </row>
    <row r="991" spans="1:16">
      <c r="A991" s="285"/>
      <c r="B991" s="281"/>
      <c r="C991" s="291"/>
      <c r="D991" s="285"/>
      <c r="E991" s="285"/>
      <c r="F991" s="285"/>
      <c r="G991" s="285"/>
      <c r="H991" s="285"/>
      <c r="I991" s="285"/>
      <c r="J991" s="285"/>
      <c r="K991" s="313"/>
      <c r="L991" s="285"/>
      <c r="M991" s="285"/>
      <c r="N991" s="285"/>
      <c r="O991" s="285"/>
      <c r="P991" s="285"/>
    </row>
    <row r="992" spans="1:16">
      <c r="A992" s="285"/>
      <c r="B992" s="281"/>
      <c r="C992" s="291"/>
      <c r="D992" s="285"/>
      <c r="E992" s="285"/>
      <c r="F992" s="285"/>
      <c r="G992" s="285"/>
      <c r="H992" s="285"/>
      <c r="I992" s="285"/>
      <c r="J992" s="285"/>
      <c r="K992" s="313"/>
      <c r="L992" s="285"/>
      <c r="M992" s="285"/>
      <c r="N992" s="285"/>
      <c r="O992" s="285"/>
      <c r="P992" s="285"/>
    </row>
    <row r="993" spans="1:16">
      <c r="A993" s="285"/>
      <c r="B993" s="281"/>
      <c r="C993" s="291"/>
      <c r="D993" s="285"/>
      <c r="E993" s="285"/>
      <c r="F993" s="285"/>
      <c r="G993" s="285"/>
      <c r="H993" s="285"/>
      <c r="I993" s="285"/>
      <c r="J993" s="285"/>
      <c r="K993" s="314"/>
      <c r="L993" s="285"/>
      <c r="M993" s="285"/>
      <c r="N993" s="285"/>
      <c r="O993" s="285"/>
      <c r="P993" s="285"/>
    </row>
    <row r="994" spans="1:16">
      <c r="A994" s="281"/>
      <c r="B994" s="281">
        <v>245</v>
      </c>
      <c r="C994" s="282"/>
      <c r="D994" s="281"/>
      <c r="E994" s="281"/>
      <c r="F994" s="281"/>
      <c r="G994" s="281"/>
      <c r="H994" s="281"/>
      <c r="I994" s="281"/>
      <c r="J994" s="321"/>
      <c r="K994" s="312"/>
      <c r="L994" s="321"/>
      <c r="M994" s="322"/>
      <c r="N994" s="322"/>
      <c r="O994" s="322"/>
      <c r="P994" s="322"/>
    </row>
    <row r="995" spans="1:16">
      <c r="A995" s="281"/>
      <c r="B995" s="281"/>
      <c r="C995" s="282"/>
      <c r="D995" s="281"/>
      <c r="E995" s="281"/>
      <c r="F995" s="281"/>
      <c r="G995" s="281"/>
      <c r="H995" s="281"/>
      <c r="I995" s="281"/>
      <c r="J995" s="319"/>
      <c r="K995" s="313"/>
      <c r="L995" s="319"/>
      <c r="M995" s="313"/>
      <c r="N995" s="313"/>
      <c r="O995" s="313"/>
      <c r="P995" s="313"/>
    </row>
    <row r="996" spans="1:16">
      <c r="A996" s="281"/>
      <c r="B996" s="281"/>
      <c r="C996" s="282"/>
      <c r="D996" s="281"/>
      <c r="E996" s="281"/>
      <c r="F996" s="281"/>
      <c r="G996" s="281"/>
      <c r="H996" s="281"/>
      <c r="I996" s="292"/>
      <c r="J996" s="319"/>
      <c r="K996" s="313"/>
      <c r="L996" s="319"/>
      <c r="M996" s="313"/>
      <c r="N996" s="313"/>
      <c r="O996" s="313"/>
      <c r="P996" s="313"/>
    </row>
    <row r="997" spans="1:16">
      <c r="A997" s="281"/>
      <c r="B997" s="281"/>
      <c r="C997" s="282"/>
      <c r="D997" s="281"/>
      <c r="E997" s="281"/>
      <c r="F997" s="281"/>
      <c r="G997" s="281"/>
      <c r="H997" s="281"/>
      <c r="I997" s="292"/>
      <c r="J997" s="320"/>
      <c r="K997" s="314"/>
      <c r="L997" s="320"/>
      <c r="M997" s="314"/>
      <c r="N997" s="314"/>
      <c r="O997" s="314"/>
      <c r="P997" s="314"/>
    </row>
    <row r="998" spans="1:16">
      <c r="A998" s="285"/>
      <c r="B998" s="281">
        <v>246</v>
      </c>
      <c r="C998" s="291"/>
      <c r="D998" s="285"/>
      <c r="E998" s="285"/>
      <c r="F998" s="285"/>
      <c r="G998" s="285"/>
      <c r="H998" s="285"/>
      <c r="I998" s="286"/>
      <c r="J998" s="286"/>
      <c r="K998" s="312"/>
      <c r="L998" s="286"/>
      <c r="M998" s="286"/>
      <c r="N998" s="286"/>
      <c r="O998" s="286"/>
      <c r="P998" s="286"/>
    </row>
    <row r="999" spans="1:16">
      <c r="A999" s="285"/>
      <c r="B999" s="281"/>
      <c r="C999" s="291"/>
      <c r="D999" s="285"/>
      <c r="E999" s="285"/>
      <c r="F999" s="285"/>
      <c r="G999" s="285"/>
      <c r="H999" s="285"/>
      <c r="I999" s="286"/>
      <c r="J999" s="286"/>
      <c r="K999" s="313"/>
      <c r="L999" s="286"/>
      <c r="M999" s="286"/>
      <c r="N999" s="286"/>
      <c r="O999" s="286"/>
      <c r="P999" s="286"/>
    </row>
    <row r="1000" spans="1:16">
      <c r="A1000" s="285"/>
      <c r="B1000" s="281"/>
      <c r="C1000" s="291"/>
      <c r="D1000" s="285"/>
      <c r="E1000" s="285"/>
      <c r="F1000" s="285"/>
      <c r="G1000" s="285"/>
      <c r="H1000" s="285"/>
      <c r="I1000" s="286"/>
      <c r="J1000" s="286"/>
      <c r="K1000" s="313"/>
      <c r="L1000" s="286"/>
      <c r="M1000" s="286"/>
      <c r="N1000" s="286"/>
      <c r="O1000" s="286"/>
      <c r="P1000" s="286"/>
    </row>
    <row r="1001" spans="1:16">
      <c r="A1001" s="285"/>
      <c r="B1001" s="281"/>
      <c r="C1001" s="291"/>
      <c r="D1001" s="285"/>
      <c r="E1001" s="285"/>
      <c r="F1001" s="285"/>
      <c r="G1001" s="285"/>
      <c r="H1001" s="285"/>
      <c r="I1001" s="286"/>
      <c r="J1001" s="286"/>
      <c r="K1001" s="314"/>
      <c r="L1001" s="286"/>
      <c r="M1001" s="286"/>
      <c r="N1001" s="286"/>
      <c r="O1001" s="286"/>
      <c r="P1001" s="286"/>
    </row>
    <row r="1002" spans="1:16">
      <c r="A1002" s="281"/>
      <c r="B1002" s="281">
        <v>247</v>
      </c>
      <c r="C1002" s="282"/>
      <c r="D1002" s="281"/>
      <c r="E1002" s="281"/>
      <c r="F1002" s="281"/>
      <c r="G1002" s="281"/>
      <c r="H1002" s="281"/>
      <c r="I1002" s="281"/>
      <c r="J1002" s="321"/>
      <c r="K1002" s="312"/>
      <c r="L1002" s="321"/>
      <c r="M1002" s="322"/>
      <c r="N1002" s="322"/>
      <c r="O1002" s="322"/>
      <c r="P1002" s="322"/>
    </row>
    <row r="1003" spans="1:16">
      <c r="A1003" s="281"/>
      <c r="B1003" s="281"/>
      <c r="C1003" s="282"/>
      <c r="D1003" s="281"/>
      <c r="E1003" s="281"/>
      <c r="F1003" s="281"/>
      <c r="G1003" s="281"/>
      <c r="H1003" s="281"/>
      <c r="I1003" s="281"/>
      <c r="J1003" s="319"/>
      <c r="K1003" s="313"/>
      <c r="L1003" s="319"/>
      <c r="M1003" s="313"/>
      <c r="N1003" s="313"/>
      <c r="O1003" s="313"/>
      <c r="P1003" s="313"/>
    </row>
    <row r="1004" spans="1:16">
      <c r="A1004" s="281"/>
      <c r="B1004" s="281"/>
      <c r="C1004" s="282"/>
      <c r="D1004" s="281"/>
      <c r="E1004" s="281"/>
      <c r="F1004" s="281"/>
      <c r="G1004" s="281"/>
      <c r="H1004" s="281"/>
      <c r="I1004" s="292"/>
      <c r="J1004" s="319"/>
      <c r="K1004" s="313"/>
      <c r="L1004" s="319"/>
      <c r="M1004" s="313"/>
      <c r="N1004" s="313"/>
      <c r="O1004" s="313"/>
      <c r="P1004" s="313"/>
    </row>
    <row r="1005" spans="1:16">
      <c r="A1005" s="281"/>
      <c r="B1005" s="281"/>
      <c r="C1005" s="282"/>
      <c r="D1005" s="281"/>
      <c r="E1005" s="281"/>
      <c r="F1005" s="281"/>
      <c r="G1005" s="281"/>
      <c r="H1005" s="281"/>
      <c r="I1005" s="292"/>
      <c r="J1005" s="320"/>
      <c r="K1005" s="314"/>
      <c r="L1005" s="320"/>
      <c r="M1005" s="314"/>
      <c r="N1005" s="314"/>
      <c r="O1005" s="314"/>
      <c r="P1005" s="314"/>
    </row>
    <row r="1006" spans="1:16">
      <c r="A1006" s="285"/>
      <c r="B1006" s="281">
        <v>248</v>
      </c>
      <c r="C1006" s="291"/>
      <c r="D1006" s="285"/>
      <c r="E1006" s="285"/>
      <c r="F1006" s="285"/>
      <c r="G1006" s="285"/>
      <c r="H1006" s="285"/>
      <c r="I1006" s="285"/>
      <c r="J1006" s="285"/>
      <c r="K1006" s="312"/>
      <c r="L1006" s="285"/>
      <c r="M1006" s="285"/>
      <c r="N1006" s="285"/>
      <c r="O1006" s="285"/>
      <c r="P1006" s="285"/>
    </row>
    <row r="1007" spans="1:16">
      <c r="A1007" s="285"/>
      <c r="B1007" s="281"/>
      <c r="C1007" s="291"/>
      <c r="D1007" s="285"/>
      <c r="E1007" s="285"/>
      <c r="F1007" s="285"/>
      <c r="G1007" s="285"/>
      <c r="H1007" s="285"/>
      <c r="I1007" s="285"/>
      <c r="J1007" s="285"/>
      <c r="K1007" s="313"/>
      <c r="L1007" s="285"/>
      <c r="M1007" s="285"/>
      <c r="N1007" s="285"/>
      <c r="O1007" s="285"/>
      <c r="P1007" s="285"/>
    </row>
    <row r="1008" spans="1:16">
      <c r="A1008" s="285"/>
      <c r="B1008" s="281"/>
      <c r="C1008" s="291"/>
      <c r="D1008" s="285"/>
      <c r="E1008" s="285"/>
      <c r="F1008" s="285"/>
      <c r="G1008" s="285"/>
      <c r="H1008" s="285"/>
      <c r="I1008" s="285"/>
      <c r="J1008" s="285"/>
      <c r="K1008" s="313"/>
      <c r="L1008" s="285"/>
      <c r="M1008" s="285"/>
      <c r="N1008" s="285"/>
      <c r="O1008" s="285"/>
      <c r="P1008" s="285"/>
    </row>
    <row r="1009" spans="1:16">
      <c r="A1009" s="285"/>
      <c r="B1009" s="281"/>
      <c r="C1009" s="291"/>
      <c r="D1009" s="285"/>
      <c r="E1009" s="285"/>
      <c r="F1009" s="285"/>
      <c r="G1009" s="285"/>
      <c r="H1009" s="285"/>
      <c r="I1009" s="285"/>
      <c r="J1009" s="285"/>
      <c r="K1009" s="314"/>
      <c r="L1009" s="285"/>
      <c r="M1009" s="285"/>
      <c r="N1009" s="285"/>
      <c r="O1009" s="285"/>
      <c r="P1009" s="285"/>
    </row>
    <row r="1010" spans="1:16">
      <c r="A1010" s="281"/>
      <c r="B1010" s="281">
        <v>249</v>
      </c>
      <c r="C1010" s="282"/>
      <c r="D1010" s="281"/>
      <c r="E1010" s="281"/>
      <c r="F1010" s="281"/>
      <c r="G1010" s="281"/>
      <c r="H1010" s="281"/>
      <c r="I1010" s="281"/>
      <c r="J1010" s="321"/>
      <c r="K1010" s="312"/>
      <c r="L1010" s="321"/>
      <c r="M1010" s="322"/>
      <c r="N1010" s="322"/>
      <c r="O1010" s="322"/>
      <c r="P1010" s="322"/>
    </row>
    <row r="1011" spans="1:16">
      <c r="A1011" s="281"/>
      <c r="B1011" s="281"/>
      <c r="C1011" s="282"/>
      <c r="D1011" s="281"/>
      <c r="E1011" s="281"/>
      <c r="F1011" s="281"/>
      <c r="G1011" s="281"/>
      <c r="H1011" s="281"/>
      <c r="I1011" s="281"/>
      <c r="J1011" s="319"/>
      <c r="K1011" s="313"/>
      <c r="L1011" s="319"/>
      <c r="M1011" s="313"/>
      <c r="N1011" s="313"/>
      <c r="O1011" s="313"/>
      <c r="P1011" s="313"/>
    </row>
    <row r="1012" spans="1:16">
      <c r="A1012" s="281"/>
      <c r="B1012" s="281"/>
      <c r="C1012" s="282"/>
      <c r="D1012" s="281"/>
      <c r="E1012" s="281"/>
      <c r="F1012" s="281"/>
      <c r="G1012" s="281"/>
      <c r="H1012" s="281"/>
      <c r="I1012" s="292"/>
      <c r="J1012" s="319"/>
      <c r="K1012" s="313"/>
      <c r="L1012" s="319"/>
      <c r="M1012" s="313"/>
      <c r="N1012" s="313"/>
      <c r="O1012" s="313"/>
      <c r="P1012" s="313"/>
    </row>
    <row r="1013" spans="1:16">
      <c r="A1013" s="281"/>
      <c r="B1013" s="281"/>
      <c r="C1013" s="282"/>
      <c r="D1013" s="281"/>
      <c r="E1013" s="281"/>
      <c r="F1013" s="281"/>
      <c r="G1013" s="281"/>
      <c r="H1013" s="281"/>
      <c r="I1013" s="292"/>
      <c r="J1013" s="320"/>
      <c r="K1013" s="314"/>
      <c r="L1013" s="320"/>
      <c r="M1013" s="314"/>
      <c r="N1013" s="314"/>
      <c r="O1013" s="314"/>
      <c r="P1013" s="314"/>
    </row>
    <row r="1014" spans="1:16">
      <c r="A1014" s="285"/>
      <c r="B1014" s="281">
        <v>250</v>
      </c>
      <c r="C1014" s="291"/>
      <c r="D1014" s="285"/>
      <c r="E1014" s="285"/>
      <c r="F1014" s="285"/>
      <c r="G1014" s="285"/>
      <c r="H1014" s="285"/>
      <c r="I1014" s="285"/>
      <c r="J1014" s="285"/>
      <c r="K1014" s="312"/>
      <c r="L1014" s="285"/>
      <c r="M1014" s="285"/>
      <c r="N1014" s="285"/>
      <c r="O1014" s="285"/>
      <c r="P1014" s="285"/>
    </row>
    <row r="1015" spans="1:16">
      <c r="A1015" s="285"/>
      <c r="B1015" s="281"/>
      <c r="C1015" s="291"/>
      <c r="D1015" s="285"/>
      <c r="E1015" s="285"/>
      <c r="F1015" s="285"/>
      <c r="G1015" s="285"/>
      <c r="H1015" s="285"/>
      <c r="I1015" s="285"/>
      <c r="J1015" s="285"/>
      <c r="K1015" s="313"/>
      <c r="L1015" s="285"/>
      <c r="M1015" s="285"/>
      <c r="N1015" s="285"/>
      <c r="O1015" s="285"/>
      <c r="P1015" s="285"/>
    </row>
    <row r="1016" spans="1:16">
      <c r="A1016" s="285"/>
      <c r="B1016" s="281"/>
      <c r="C1016" s="291"/>
      <c r="D1016" s="285"/>
      <c r="E1016" s="285"/>
      <c r="F1016" s="285"/>
      <c r="G1016" s="285"/>
      <c r="H1016" s="285"/>
      <c r="I1016" s="285"/>
      <c r="J1016" s="285"/>
      <c r="K1016" s="313"/>
      <c r="L1016" s="285"/>
      <c r="M1016" s="285"/>
      <c r="N1016" s="285"/>
      <c r="O1016" s="285"/>
      <c r="P1016" s="285"/>
    </row>
    <row r="1017" spans="1:16">
      <c r="A1017" s="285"/>
      <c r="B1017" s="281"/>
      <c r="C1017" s="291"/>
      <c r="D1017" s="285"/>
      <c r="E1017" s="285"/>
      <c r="F1017" s="285"/>
      <c r="G1017" s="285"/>
      <c r="H1017" s="285"/>
      <c r="I1017" s="285"/>
      <c r="J1017" s="285"/>
      <c r="K1017" s="314"/>
      <c r="L1017" s="285"/>
      <c r="M1017" s="285"/>
      <c r="N1017" s="285"/>
      <c r="O1017" s="285"/>
      <c r="P1017" s="285"/>
    </row>
    <row r="1018" spans="1:16">
      <c r="A1018" s="281"/>
      <c r="B1018" s="281">
        <v>251</v>
      </c>
      <c r="C1018" s="282"/>
      <c r="D1018" s="281"/>
      <c r="E1018" s="281"/>
      <c r="F1018" s="281"/>
      <c r="G1018" s="281"/>
      <c r="H1018" s="281"/>
      <c r="I1018" s="281"/>
      <c r="J1018" s="321"/>
      <c r="K1018" s="312"/>
      <c r="L1018" s="321"/>
      <c r="M1018" s="322"/>
      <c r="N1018" s="322"/>
      <c r="O1018" s="322"/>
      <c r="P1018" s="322"/>
    </row>
    <row r="1019" spans="1:16">
      <c r="A1019" s="281"/>
      <c r="B1019" s="281"/>
      <c r="C1019" s="282"/>
      <c r="D1019" s="281"/>
      <c r="E1019" s="281"/>
      <c r="F1019" s="281"/>
      <c r="G1019" s="281"/>
      <c r="H1019" s="281"/>
      <c r="I1019" s="281"/>
      <c r="J1019" s="319"/>
      <c r="K1019" s="313"/>
      <c r="L1019" s="319"/>
      <c r="M1019" s="313"/>
      <c r="N1019" s="313"/>
      <c r="O1019" s="313"/>
      <c r="P1019" s="313"/>
    </row>
    <row r="1020" spans="1:16">
      <c r="A1020" s="281"/>
      <c r="B1020" s="281"/>
      <c r="C1020" s="282"/>
      <c r="D1020" s="281"/>
      <c r="E1020" s="281"/>
      <c r="F1020" s="281"/>
      <c r="G1020" s="281"/>
      <c r="H1020" s="281"/>
      <c r="I1020" s="292"/>
      <c r="J1020" s="319"/>
      <c r="K1020" s="313"/>
      <c r="L1020" s="319"/>
      <c r="M1020" s="313"/>
      <c r="N1020" s="313"/>
      <c r="O1020" s="313"/>
      <c r="P1020" s="313"/>
    </row>
    <row r="1021" spans="1:16">
      <c r="A1021" s="281"/>
      <c r="B1021" s="281"/>
      <c r="C1021" s="282"/>
      <c r="D1021" s="281"/>
      <c r="E1021" s="281"/>
      <c r="F1021" s="281"/>
      <c r="G1021" s="281"/>
      <c r="H1021" s="281"/>
      <c r="I1021" s="292"/>
      <c r="J1021" s="320"/>
      <c r="K1021" s="314"/>
      <c r="L1021" s="320"/>
      <c r="M1021" s="314"/>
      <c r="N1021" s="314"/>
      <c r="O1021" s="314"/>
      <c r="P1021" s="314"/>
    </row>
    <row r="1022" spans="1:16">
      <c r="A1022" s="285"/>
      <c r="B1022" s="281">
        <v>252</v>
      </c>
      <c r="C1022" s="291"/>
      <c r="D1022" s="285"/>
      <c r="E1022" s="285"/>
      <c r="F1022" s="285"/>
      <c r="G1022" s="285"/>
      <c r="H1022" s="285"/>
      <c r="I1022" s="285"/>
      <c r="J1022" s="285"/>
      <c r="K1022" s="312"/>
      <c r="L1022" s="286"/>
      <c r="M1022" s="286"/>
      <c r="N1022" s="286"/>
      <c r="O1022" s="286"/>
      <c r="P1022" s="286"/>
    </row>
    <row r="1023" spans="1:16">
      <c r="A1023" s="285"/>
      <c r="B1023" s="281"/>
      <c r="C1023" s="291"/>
      <c r="D1023" s="285"/>
      <c r="E1023" s="285"/>
      <c r="F1023" s="285"/>
      <c r="G1023" s="285"/>
      <c r="H1023" s="285"/>
      <c r="I1023" s="285"/>
      <c r="J1023" s="285"/>
      <c r="K1023" s="313"/>
      <c r="L1023" s="286"/>
      <c r="M1023" s="286"/>
      <c r="N1023" s="286"/>
      <c r="O1023" s="286"/>
      <c r="P1023" s="286"/>
    </row>
    <row r="1024" spans="1:16">
      <c r="A1024" s="285"/>
      <c r="B1024" s="281"/>
      <c r="C1024" s="291"/>
      <c r="D1024" s="285"/>
      <c r="E1024" s="285"/>
      <c r="F1024" s="285"/>
      <c r="G1024" s="285"/>
      <c r="H1024" s="285"/>
      <c r="I1024" s="285"/>
      <c r="J1024" s="285"/>
      <c r="K1024" s="313"/>
      <c r="L1024" s="286"/>
      <c r="M1024" s="286"/>
      <c r="N1024" s="286"/>
      <c r="O1024" s="286"/>
      <c r="P1024" s="286"/>
    </row>
    <row r="1025" spans="1:16">
      <c r="A1025" s="285"/>
      <c r="B1025" s="281"/>
      <c r="C1025" s="291"/>
      <c r="D1025" s="285"/>
      <c r="E1025" s="285"/>
      <c r="F1025" s="285"/>
      <c r="G1025" s="285"/>
      <c r="H1025" s="285"/>
      <c r="I1025" s="285"/>
      <c r="J1025" s="285"/>
      <c r="K1025" s="314"/>
      <c r="L1025" s="286"/>
      <c r="M1025" s="286"/>
      <c r="N1025" s="286"/>
      <c r="O1025" s="286"/>
      <c r="P1025" s="286"/>
    </row>
    <row r="1026" spans="1:16">
      <c r="A1026" s="281"/>
      <c r="B1026" s="281">
        <v>253</v>
      </c>
      <c r="C1026" s="282"/>
      <c r="D1026" s="281"/>
      <c r="E1026" s="281"/>
      <c r="F1026" s="281"/>
      <c r="G1026" s="281"/>
      <c r="H1026" s="281"/>
      <c r="I1026" s="281"/>
      <c r="J1026" s="321"/>
      <c r="K1026" s="312"/>
      <c r="L1026" s="321"/>
      <c r="M1026" s="322"/>
      <c r="N1026" s="322"/>
      <c r="O1026" s="322"/>
      <c r="P1026" s="322"/>
    </row>
    <row r="1027" spans="1:16">
      <c r="A1027" s="281"/>
      <c r="B1027" s="281"/>
      <c r="C1027" s="282"/>
      <c r="D1027" s="281"/>
      <c r="E1027" s="281"/>
      <c r="F1027" s="281"/>
      <c r="G1027" s="281"/>
      <c r="H1027" s="281"/>
      <c r="I1027" s="281"/>
      <c r="J1027" s="319"/>
      <c r="K1027" s="313"/>
      <c r="L1027" s="319"/>
      <c r="M1027" s="313"/>
      <c r="N1027" s="313"/>
      <c r="O1027" s="313"/>
      <c r="P1027" s="313"/>
    </row>
    <row r="1028" spans="1:16">
      <c r="A1028" s="281"/>
      <c r="B1028" s="281"/>
      <c r="C1028" s="282"/>
      <c r="D1028" s="281"/>
      <c r="E1028" s="281"/>
      <c r="F1028" s="281"/>
      <c r="G1028" s="281"/>
      <c r="H1028" s="281"/>
      <c r="I1028" s="292"/>
      <c r="J1028" s="319"/>
      <c r="K1028" s="313"/>
      <c r="L1028" s="319"/>
      <c r="M1028" s="313"/>
      <c r="N1028" s="313"/>
      <c r="O1028" s="313"/>
      <c r="P1028" s="313"/>
    </row>
    <row r="1029" spans="1:16">
      <c r="A1029" s="281"/>
      <c r="B1029" s="281"/>
      <c r="C1029" s="282"/>
      <c r="D1029" s="281"/>
      <c r="E1029" s="281"/>
      <c r="F1029" s="281"/>
      <c r="G1029" s="281"/>
      <c r="H1029" s="281"/>
      <c r="I1029" s="292"/>
      <c r="J1029" s="320"/>
      <c r="K1029" s="314"/>
      <c r="L1029" s="320"/>
      <c r="M1029" s="314"/>
      <c r="N1029" s="314"/>
      <c r="O1029" s="314"/>
      <c r="P1029" s="314"/>
    </row>
    <row r="1030" spans="1:16">
      <c r="A1030" s="285"/>
      <c r="B1030" s="281">
        <v>254</v>
      </c>
      <c r="C1030" s="291"/>
      <c r="D1030" s="285"/>
      <c r="E1030" s="285"/>
      <c r="F1030" s="285"/>
      <c r="G1030" s="285"/>
      <c r="H1030" s="285"/>
      <c r="I1030" s="285"/>
      <c r="J1030" s="285"/>
      <c r="K1030" s="312"/>
      <c r="L1030" s="285"/>
      <c r="M1030" s="285"/>
      <c r="N1030" s="285"/>
      <c r="O1030" s="285"/>
      <c r="P1030" s="285"/>
    </row>
    <row r="1031" spans="1:16">
      <c r="A1031" s="285"/>
      <c r="B1031" s="281"/>
      <c r="C1031" s="291"/>
      <c r="D1031" s="285"/>
      <c r="E1031" s="285"/>
      <c r="F1031" s="285"/>
      <c r="G1031" s="285"/>
      <c r="H1031" s="285"/>
      <c r="I1031" s="285"/>
      <c r="J1031" s="285"/>
      <c r="K1031" s="313"/>
      <c r="L1031" s="285"/>
      <c r="M1031" s="285"/>
      <c r="N1031" s="285"/>
      <c r="O1031" s="285"/>
      <c r="P1031" s="285"/>
    </row>
    <row r="1032" spans="1:16">
      <c r="A1032" s="285"/>
      <c r="B1032" s="281"/>
      <c r="C1032" s="291"/>
      <c r="D1032" s="285"/>
      <c r="E1032" s="285"/>
      <c r="F1032" s="285"/>
      <c r="G1032" s="285"/>
      <c r="H1032" s="285"/>
      <c r="I1032" s="285"/>
      <c r="J1032" s="285"/>
      <c r="K1032" s="313"/>
      <c r="L1032" s="285"/>
      <c r="M1032" s="285"/>
      <c r="N1032" s="285"/>
      <c r="O1032" s="285"/>
      <c r="P1032" s="285"/>
    </row>
    <row r="1033" spans="1:16">
      <c r="A1033" s="285"/>
      <c r="B1033" s="281"/>
      <c r="C1033" s="291"/>
      <c r="D1033" s="285"/>
      <c r="E1033" s="285"/>
      <c r="F1033" s="285"/>
      <c r="G1033" s="285"/>
      <c r="H1033" s="285"/>
      <c r="I1033" s="285"/>
      <c r="J1033" s="285"/>
      <c r="K1033" s="314"/>
      <c r="L1033" s="285"/>
      <c r="M1033" s="285"/>
      <c r="N1033" s="285"/>
      <c r="O1033" s="285"/>
      <c r="P1033" s="285"/>
    </row>
    <row r="1034" spans="1:16">
      <c r="A1034" s="281"/>
      <c r="B1034" s="281">
        <v>255</v>
      </c>
      <c r="C1034" s="282"/>
      <c r="D1034" s="281"/>
      <c r="E1034" s="281"/>
      <c r="F1034" s="281"/>
      <c r="G1034" s="281"/>
      <c r="H1034" s="281"/>
      <c r="I1034" s="281"/>
      <c r="J1034" s="321"/>
      <c r="K1034" s="312"/>
      <c r="L1034" s="321"/>
      <c r="M1034" s="322"/>
      <c r="N1034" s="322"/>
      <c r="O1034" s="322"/>
      <c r="P1034" s="322"/>
    </row>
    <row r="1035" spans="1:16">
      <c r="A1035" s="281"/>
      <c r="B1035" s="281"/>
      <c r="C1035" s="282"/>
      <c r="D1035" s="281"/>
      <c r="E1035" s="281"/>
      <c r="F1035" s="281"/>
      <c r="G1035" s="281"/>
      <c r="H1035" s="281"/>
      <c r="I1035" s="281"/>
      <c r="J1035" s="319"/>
      <c r="K1035" s="313"/>
      <c r="L1035" s="319"/>
      <c r="M1035" s="313"/>
      <c r="N1035" s="313"/>
      <c r="O1035" s="313"/>
      <c r="P1035" s="313"/>
    </row>
    <row r="1036" spans="1:16">
      <c r="A1036" s="281"/>
      <c r="B1036" s="281"/>
      <c r="C1036" s="282"/>
      <c r="D1036" s="281"/>
      <c r="E1036" s="281"/>
      <c r="F1036" s="281"/>
      <c r="G1036" s="281"/>
      <c r="H1036" s="281"/>
      <c r="I1036" s="292"/>
      <c r="J1036" s="319"/>
      <c r="K1036" s="313"/>
      <c r="L1036" s="319"/>
      <c r="M1036" s="313"/>
      <c r="N1036" s="313"/>
      <c r="O1036" s="313"/>
      <c r="P1036" s="313"/>
    </row>
    <row r="1037" spans="1:16">
      <c r="A1037" s="281"/>
      <c r="B1037" s="281"/>
      <c r="C1037" s="282"/>
      <c r="D1037" s="281"/>
      <c r="E1037" s="281"/>
      <c r="F1037" s="281"/>
      <c r="G1037" s="281"/>
      <c r="H1037" s="281"/>
      <c r="I1037" s="292"/>
      <c r="J1037" s="320"/>
      <c r="K1037" s="314"/>
      <c r="L1037" s="320"/>
      <c r="M1037" s="314"/>
      <c r="N1037" s="314"/>
      <c r="O1037" s="314"/>
      <c r="P1037" s="314"/>
    </row>
    <row r="1038" spans="1:16">
      <c r="A1038" s="285"/>
      <c r="B1038" s="281">
        <v>256</v>
      </c>
      <c r="C1038" s="291"/>
      <c r="D1038" s="285"/>
      <c r="E1038" s="285"/>
      <c r="F1038" s="285"/>
      <c r="G1038" s="285"/>
      <c r="H1038" s="285"/>
      <c r="I1038" s="285"/>
      <c r="J1038" s="285"/>
      <c r="K1038" s="312"/>
      <c r="L1038" s="285"/>
      <c r="M1038" s="285"/>
      <c r="N1038" s="285"/>
      <c r="O1038" s="285"/>
      <c r="P1038" s="285"/>
    </row>
    <row r="1039" spans="1:16">
      <c r="A1039" s="285"/>
      <c r="B1039" s="281"/>
      <c r="C1039" s="291"/>
      <c r="D1039" s="285"/>
      <c r="E1039" s="285"/>
      <c r="F1039" s="285"/>
      <c r="G1039" s="285"/>
      <c r="H1039" s="285"/>
      <c r="I1039" s="285"/>
      <c r="J1039" s="285"/>
      <c r="K1039" s="313"/>
      <c r="L1039" s="285"/>
      <c r="M1039" s="285"/>
      <c r="N1039" s="285"/>
      <c r="O1039" s="285"/>
      <c r="P1039" s="285"/>
    </row>
    <row r="1040" spans="1:16">
      <c r="A1040" s="285"/>
      <c r="B1040" s="281"/>
      <c r="C1040" s="291"/>
      <c r="D1040" s="285"/>
      <c r="E1040" s="285"/>
      <c r="F1040" s="285"/>
      <c r="G1040" s="285"/>
      <c r="H1040" s="285"/>
      <c r="I1040" s="285"/>
      <c r="J1040" s="285"/>
      <c r="K1040" s="313"/>
      <c r="L1040" s="285"/>
      <c r="M1040" s="285"/>
      <c r="N1040" s="285"/>
      <c r="O1040" s="285"/>
      <c r="P1040" s="285"/>
    </row>
    <row r="1041" spans="1:16">
      <c r="A1041" s="285"/>
      <c r="B1041" s="281"/>
      <c r="C1041" s="291"/>
      <c r="D1041" s="285"/>
      <c r="E1041" s="285"/>
      <c r="F1041" s="285"/>
      <c r="G1041" s="285"/>
      <c r="H1041" s="285"/>
      <c r="I1041" s="285"/>
      <c r="J1041" s="285"/>
      <c r="K1041" s="314"/>
      <c r="L1041" s="285"/>
      <c r="M1041" s="285"/>
      <c r="N1041" s="285"/>
      <c r="O1041" s="285"/>
      <c r="P1041" s="285"/>
    </row>
    <row r="1042" spans="1:16">
      <c r="A1042" s="281"/>
      <c r="B1042" s="281">
        <v>257</v>
      </c>
      <c r="C1042" s="282"/>
      <c r="D1042" s="281"/>
      <c r="E1042" s="281"/>
      <c r="F1042" s="281"/>
      <c r="G1042" s="281"/>
      <c r="H1042" s="281"/>
      <c r="I1042" s="281"/>
      <c r="J1042" s="321"/>
      <c r="K1042" s="312"/>
      <c r="L1042" s="321"/>
      <c r="M1042" s="322"/>
      <c r="N1042" s="322"/>
      <c r="O1042" s="322"/>
      <c r="P1042" s="322"/>
    </row>
    <row r="1043" spans="1:16">
      <c r="A1043" s="281"/>
      <c r="B1043" s="281"/>
      <c r="C1043" s="282"/>
      <c r="D1043" s="281"/>
      <c r="E1043" s="281"/>
      <c r="F1043" s="281"/>
      <c r="G1043" s="281"/>
      <c r="H1043" s="281"/>
      <c r="I1043" s="281"/>
      <c r="J1043" s="319"/>
      <c r="K1043" s="313"/>
      <c r="L1043" s="319"/>
      <c r="M1043" s="313"/>
      <c r="N1043" s="313"/>
      <c r="O1043" s="313"/>
      <c r="P1043" s="313"/>
    </row>
    <row r="1044" spans="1:16">
      <c r="A1044" s="281"/>
      <c r="B1044" s="281"/>
      <c r="C1044" s="282"/>
      <c r="D1044" s="281"/>
      <c r="E1044" s="281"/>
      <c r="F1044" s="281"/>
      <c r="G1044" s="281"/>
      <c r="H1044" s="281"/>
      <c r="I1044" s="292"/>
      <c r="J1044" s="319"/>
      <c r="K1044" s="313"/>
      <c r="L1044" s="319"/>
      <c r="M1044" s="313"/>
      <c r="N1044" s="313"/>
      <c r="O1044" s="313"/>
      <c r="P1044" s="313"/>
    </row>
    <row r="1045" spans="1:16">
      <c r="A1045" s="281"/>
      <c r="B1045" s="281"/>
      <c r="C1045" s="282"/>
      <c r="D1045" s="281"/>
      <c r="E1045" s="281"/>
      <c r="F1045" s="281"/>
      <c r="G1045" s="281"/>
      <c r="H1045" s="281"/>
      <c r="I1045" s="292"/>
      <c r="J1045" s="320"/>
      <c r="K1045" s="314"/>
      <c r="L1045" s="320"/>
      <c r="M1045" s="314"/>
      <c r="N1045" s="314"/>
      <c r="O1045" s="314"/>
      <c r="P1045" s="314"/>
    </row>
    <row r="1046" spans="1:16">
      <c r="A1046" s="285"/>
      <c r="B1046" s="281">
        <v>258</v>
      </c>
      <c r="C1046" s="291"/>
      <c r="D1046" s="285"/>
      <c r="E1046" s="285"/>
      <c r="F1046" s="285"/>
      <c r="G1046" s="285"/>
      <c r="H1046" s="285"/>
      <c r="I1046" s="286"/>
      <c r="J1046" s="286"/>
      <c r="K1046" s="312"/>
      <c r="L1046" s="286"/>
      <c r="M1046" s="286"/>
      <c r="N1046" s="286"/>
      <c r="O1046" s="286"/>
      <c r="P1046" s="286"/>
    </row>
    <row r="1047" spans="1:16">
      <c r="A1047" s="285"/>
      <c r="B1047" s="281"/>
      <c r="C1047" s="291"/>
      <c r="D1047" s="285"/>
      <c r="E1047" s="285"/>
      <c r="F1047" s="285"/>
      <c r="G1047" s="285"/>
      <c r="H1047" s="285"/>
      <c r="I1047" s="286"/>
      <c r="J1047" s="286"/>
      <c r="K1047" s="313"/>
      <c r="L1047" s="286"/>
      <c r="M1047" s="286"/>
      <c r="N1047" s="286"/>
      <c r="O1047" s="286"/>
      <c r="P1047" s="286"/>
    </row>
    <row r="1048" spans="1:16">
      <c r="A1048" s="285"/>
      <c r="B1048" s="281"/>
      <c r="C1048" s="291"/>
      <c r="D1048" s="285"/>
      <c r="E1048" s="285"/>
      <c r="F1048" s="285"/>
      <c r="G1048" s="285"/>
      <c r="H1048" s="285"/>
      <c r="I1048" s="286"/>
      <c r="J1048" s="286"/>
      <c r="K1048" s="313"/>
      <c r="L1048" s="286"/>
      <c r="M1048" s="286"/>
      <c r="N1048" s="286"/>
      <c r="O1048" s="286"/>
      <c r="P1048" s="286"/>
    </row>
    <row r="1049" spans="1:16">
      <c r="A1049" s="285"/>
      <c r="B1049" s="281"/>
      <c r="C1049" s="291"/>
      <c r="D1049" s="285"/>
      <c r="E1049" s="285"/>
      <c r="F1049" s="285"/>
      <c r="G1049" s="285"/>
      <c r="H1049" s="285"/>
      <c r="I1049" s="286"/>
      <c r="J1049" s="286"/>
      <c r="K1049" s="314"/>
      <c r="L1049" s="286"/>
      <c r="M1049" s="286"/>
      <c r="N1049" s="286"/>
      <c r="O1049" s="286"/>
      <c r="P1049" s="286"/>
    </row>
    <row r="1050" spans="1:16">
      <c r="A1050" s="281"/>
      <c r="B1050" s="281">
        <v>259</v>
      </c>
      <c r="C1050" s="282"/>
      <c r="D1050" s="281"/>
      <c r="E1050" s="281"/>
      <c r="F1050" s="281"/>
      <c r="G1050" s="281"/>
      <c r="H1050" s="281"/>
      <c r="I1050" s="281"/>
      <c r="J1050" s="321"/>
      <c r="K1050" s="312"/>
      <c r="L1050" s="321"/>
      <c r="M1050" s="322"/>
      <c r="N1050" s="322"/>
      <c r="O1050" s="322"/>
      <c r="P1050" s="322"/>
    </row>
    <row r="1051" spans="1:16">
      <c r="A1051" s="281"/>
      <c r="B1051" s="281"/>
      <c r="C1051" s="282"/>
      <c r="D1051" s="281"/>
      <c r="E1051" s="281"/>
      <c r="F1051" s="281"/>
      <c r="G1051" s="281"/>
      <c r="H1051" s="281"/>
      <c r="I1051" s="281"/>
      <c r="J1051" s="319"/>
      <c r="K1051" s="313"/>
      <c r="L1051" s="319"/>
      <c r="M1051" s="313"/>
      <c r="N1051" s="313"/>
      <c r="O1051" s="313"/>
      <c r="P1051" s="313"/>
    </row>
    <row r="1052" spans="1:16">
      <c r="A1052" s="281"/>
      <c r="B1052" s="281"/>
      <c r="C1052" s="282"/>
      <c r="D1052" s="281"/>
      <c r="E1052" s="281"/>
      <c r="F1052" s="281"/>
      <c r="G1052" s="281"/>
      <c r="H1052" s="281"/>
      <c r="I1052" s="292"/>
      <c r="J1052" s="319"/>
      <c r="K1052" s="313"/>
      <c r="L1052" s="319"/>
      <c r="M1052" s="313"/>
      <c r="N1052" s="313"/>
      <c r="O1052" s="313"/>
      <c r="P1052" s="313"/>
    </row>
    <row r="1053" spans="1:16">
      <c r="A1053" s="281"/>
      <c r="B1053" s="281"/>
      <c r="C1053" s="282"/>
      <c r="D1053" s="281"/>
      <c r="E1053" s="281"/>
      <c r="F1053" s="281"/>
      <c r="G1053" s="281"/>
      <c r="H1053" s="281"/>
      <c r="I1053" s="292"/>
      <c r="J1053" s="320"/>
      <c r="K1053" s="314"/>
      <c r="L1053" s="320"/>
      <c r="M1053" s="314"/>
      <c r="N1053" s="314"/>
      <c r="O1053" s="314"/>
      <c r="P1053" s="314"/>
    </row>
    <row r="1054" spans="1:16">
      <c r="A1054" s="285"/>
      <c r="B1054" s="281">
        <v>260</v>
      </c>
      <c r="C1054" s="291"/>
      <c r="D1054" s="285"/>
      <c r="E1054" s="285"/>
      <c r="F1054" s="285"/>
      <c r="G1054" s="285"/>
      <c r="H1054" s="285"/>
      <c r="I1054" s="285"/>
      <c r="J1054" s="285"/>
      <c r="K1054" s="312"/>
      <c r="L1054" s="285"/>
      <c r="M1054" s="285"/>
      <c r="N1054" s="285"/>
      <c r="O1054" s="285"/>
      <c r="P1054" s="285"/>
    </row>
    <row r="1055" spans="1:16">
      <c r="A1055" s="285"/>
      <c r="B1055" s="281"/>
      <c r="C1055" s="291"/>
      <c r="D1055" s="285"/>
      <c r="E1055" s="285"/>
      <c r="F1055" s="285"/>
      <c r="G1055" s="285"/>
      <c r="H1055" s="285"/>
      <c r="I1055" s="285"/>
      <c r="J1055" s="285"/>
      <c r="K1055" s="313"/>
      <c r="L1055" s="285"/>
      <c r="M1055" s="285"/>
      <c r="N1055" s="285"/>
      <c r="O1055" s="285"/>
      <c r="P1055" s="285"/>
    </row>
    <row r="1056" spans="1:16">
      <c r="A1056" s="285"/>
      <c r="B1056" s="281"/>
      <c r="C1056" s="291"/>
      <c r="D1056" s="285"/>
      <c r="E1056" s="285"/>
      <c r="F1056" s="285"/>
      <c r="G1056" s="285"/>
      <c r="H1056" s="285"/>
      <c r="I1056" s="285"/>
      <c r="J1056" s="285"/>
      <c r="K1056" s="313"/>
      <c r="L1056" s="285"/>
      <c r="M1056" s="285"/>
      <c r="N1056" s="285"/>
      <c r="O1056" s="285"/>
      <c r="P1056" s="285"/>
    </row>
    <row r="1057" spans="1:16">
      <c r="A1057" s="285"/>
      <c r="B1057" s="281"/>
      <c r="C1057" s="291"/>
      <c r="D1057" s="285"/>
      <c r="E1057" s="285"/>
      <c r="F1057" s="285"/>
      <c r="G1057" s="285"/>
      <c r="H1057" s="285"/>
      <c r="I1057" s="285"/>
      <c r="J1057" s="285"/>
      <c r="K1057" s="314"/>
      <c r="L1057" s="285"/>
      <c r="M1057" s="285"/>
      <c r="N1057" s="285"/>
      <c r="O1057" s="285"/>
      <c r="P1057" s="285"/>
    </row>
    <row r="1058" spans="1:16">
      <c r="A1058" s="281"/>
      <c r="B1058" s="281">
        <v>261</v>
      </c>
      <c r="C1058" s="282"/>
      <c r="D1058" s="281"/>
      <c r="E1058" s="281"/>
      <c r="F1058" s="281"/>
      <c r="G1058" s="281"/>
      <c r="H1058" s="281"/>
      <c r="I1058" s="281"/>
      <c r="J1058" s="321"/>
      <c r="K1058" s="312"/>
      <c r="L1058" s="321"/>
      <c r="M1058" s="322"/>
      <c r="N1058" s="322"/>
      <c r="O1058" s="322"/>
      <c r="P1058" s="322"/>
    </row>
    <row r="1059" spans="1:16">
      <c r="A1059" s="281"/>
      <c r="B1059" s="281"/>
      <c r="C1059" s="282"/>
      <c r="D1059" s="281"/>
      <c r="E1059" s="281"/>
      <c r="F1059" s="281"/>
      <c r="G1059" s="281"/>
      <c r="H1059" s="281"/>
      <c r="I1059" s="281"/>
      <c r="J1059" s="319"/>
      <c r="K1059" s="313"/>
      <c r="L1059" s="319"/>
      <c r="M1059" s="313"/>
      <c r="N1059" s="313"/>
      <c r="O1059" s="313"/>
      <c r="P1059" s="313"/>
    </row>
    <row r="1060" spans="1:16">
      <c r="A1060" s="281"/>
      <c r="B1060" s="281"/>
      <c r="C1060" s="282"/>
      <c r="D1060" s="281"/>
      <c r="E1060" s="281"/>
      <c r="F1060" s="281"/>
      <c r="G1060" s="281"/>
      <c r="H1060" s="281"/>
      <c r="I1060" s="292"/>
      <c r="J1060" s="319"/>
      <c r="K1060" s="313"/>
      <c r="L1060" s="319"/>
      <c r="M1060" s="313"/>
      <c r="N1060" s="313"/>
      <c r="O1060" s="313"/>
      <c r="P1060" s="313"/>
    </row>
    <row r="1061" spans="1:16">
      <c r="A1061" s="281"/>
      <c r="B1061" s="281"/>
      <c r="C1061" s="282"/>
      <c r="D1061" s="281"/>
      <c r="E1061" s="281"/>
      <c r="F1061" s="281"/>
      <c r="G1061" s="281"/>
      <c r="H1061" s="281"/>
      <c r="I1061" s="292"/>
      <c r="J1061" s="320"/>
      <c r="K1061" s="314"/>
      <c r="L1061" s="320"/>
      <c r="M1061" s="314"/>
      <c r="N1061" s="314"/>
      <c r="O1061" s="314"/>
      <c r="P1061" s="314"/>
    </row>
    <row r="1062" spans="1:16">
      <c r="A1062" s="285"/>
      <c r="B1062" s="281">
        <v>262</v>
      </c>
      <c r="C1062" s="291"/>
      <c r="D1062" s="285"/>
      <c r="E1062" s="285"/>
      <c r="F1062" s="285"/>
      <c r="G1062" s="285"/>
      <c r="H1062" s="285"/>
      <c r="I1062" s="285"/>
      <c r="J1062" s="285"/>
      <c r="K1062" s="312"/>
      <c r="L1062" s="285"/>
      <c r="M1062" s="285"/>
      <c r="N1062" s="285"/>
      <c r="O1062" s="285"/>
      <c r="P1062" s="285"/>
    </row>
    <row r="1063" spans="1:16">
      <c r="A1063" s="285"/>
      <c r="B1063" s="281"/>
      <c r="C1063" s="291"/>
      <c r="D1063" s="285"/>
      <c r="E1063" s="285"/>
      <c r="F1063" s="285"/>
      <c r="G1063" s="285"/>
      <c r="H1063" s="285"/>
      <c r="I1063" s="285"/>
      <c r="J1063" s="285"/>
      <c r="K1063" s="313"/>
      <c r="L1063" s="285"/>
      <c r="M1063" s="285"/>
      <c r="N1063" s="285"/>
      <c r="O1063" s="285"/>
      <c r="P1063" s="285"/>
    </row>
    <row r="1064" spans="1:16">
      <c r="A1064" s="285"/>
      <c r="B1064" s="281"/>
      <c r="C1064" s="291"/>
      <c r="D1064" s="285"/>
      <c r="E1064" s="285"/>
      <c r="F1064" s="285"/>
      <c r="G1064" s="285"/>
      <c r="H1064" s="285"/>
      <c r="I1064" s="285"/>
      <c r="J1064" s="285"/>
      <c r="K1064" s="313"/>
      <c r="L1064" s="285"/>
      <c r="M1064" s="285"/>
      <c r="N1064" s="285"/>
      <c r="O1064" s="285"/>
      <c r="P1064" s="285"/>
    </row>
    <row r="1065" spans="1:16">
      <c r="A1065" s="285"/>
      <c r="B1065" s="281"/>
      <c r="C1065" s="291"/>
      <c r="D1065" s="285"/>
      <c r="E1065" s="285"/>
      <c r="F1065" s="285"/>
      <c r="G1065" s="285"/>
      <c r="H1065" s="285"/>
      <c r="I1065" s="285"/>
      <c r="J1065" s="285"/>
      <c r="K1065" s="314"/>
      <c r="L1065" s="285"/>
      <c r="M1065" s="285"/>
      <c r="N1065" s="285"/>
      <c r="O1065" s="285"/>
      <c r="P1065" s="285"/>
    </row>
    <row r="1066" spans="1:16">
      <c r="A1066" s="281"/>
      <c r="B1066" s="281">
        <v>263</v>
      </c>
      <c r="C1066" s="282"/>
      <c r="D1066" s="281"/>
      <c r="E1066" s="281"/>
      <c r="F1066" s="281"/>
      <c r="G1066" s="281"/>
      <c r="H1066" s="281"/>
      <c r="I1066" s="281"/>
      <c r="J1066" s="321"/>
      <c r="K1066" s="312"/>
      <c r="L1066" s="321"/>
      <c r="M1066" s="322"/>
      <c r="N1066" s="322"/>
      <c r="O1066" s="322"/>
      <c r="P1066" s="322"/>
    </row>
    <row r="1067" spans="1:16">
      <c r="A1067" s="281"/>
      <c r="B1067" s="281"/>
      <c r="C1067" s="282"/>
      <c r="D1067" s="281"/>
      <c r="E1067" s="281"/>
      <c r="F1067" s="281"/>
      <c r="G1067" s="281"/>
      <c r="H1067" s="281"/>
      <c r="I1067" s="281"/>
      <c r="J1067" s="319"/>
      <c r="K1067" s="313"/>
      <c r="L1067" s="319"/>
      <c r="M1067" s="313"/>
      <c r="N1067" s="313"/>
      <c r="O1067" s="313"/>
      <c r="P1067" s="313"/>
    </row>
    <row r="1068" spans="1:16">
      <c r="A1068" s="281"/>
      <c r="B1068" s="281"/>
      <c r="C1068" s="282"/>
      <c r="D1068" s="281"/>
      <c r="E1068" s="281"/>
      <c r="F1068" s="281"/>
      <c r="G1068" s="281"/>
      <c r="H1068" s="281"/>
      <c r="I1068" s="292"/>
      <c r="J1068" s="319"/>
      <c r="K1068" s="313"/>
      <c r="L1068" s="319"/>
      <c r="M1068" s="313"/>
      <c r="N1068" s="313"/>
      <c r="O1068" s="313"/>
      <c r="P1068" s="313"/>
    </row>
    <row r="1069" spans="1:16">
      <c r="A1069" s="281"/>
      <c r="B1069" s="281"/>
      <c r="C1069" s="282"/>
      <c r="D1069" s="281"/>
      <c r="E1069" s="281"/>
      <c r="F1069" s="281"/>
      <c r="G1069" s="281"/>
      <c r="H1069" s="281"/>
      <c r="I1069" s="292"/>
      <c r="J1069" s="320"/>
      <c r="K1069" s="314"/>
      <c r="L1069" s="320"/>
      <c r="M1069" s="314"/>
      <c r="N1069" s="314"/>
      <c r="O1069" s="314"/>
      <c r="P1069" s="314"/>
    </row>
    <row r="1070" spans="1:16">
      <c r="A1070" s="285"/>
      <c r="B1070" s="281">
        <v>264</v>
      </c>
      <c r="C1070" s="291"/>
      <c r="D1070" s="285"/>
      <c r="E1070" s="285"/>
      <c r="F1070" s="285"/>
      <c r="G1070" s="285"/>
      <c r="H1070" s="285"/>
      <c r="I1070" s="286"/>
      <c r="J1070" s="286"/>
      <c r="K1070" s="312"/>
      <c r="L1070" s="286"/>
      <c r="M1070" s="286"/>
      <c r="N1070" s="286"/>
      <c r="O1070" s="286"/>
      <c r="P1070" s="286"/>
    </row>
    <row r="1071" spans="1:16">
      <c r="A1071" s="285"/>
      <c r="B1071" s="281"/>
      <c r="C1071" s="291"/>
      <c r="D1071" s="285"/>
      <c r="E1071" s="285"/>
      <c r="F1071" s="285"/>
      <c r="G1071" s="285"/>
      <c r="H1071" s="285"/>
      <c r="I1071" s="286"/>
      <c r="J1071" s="286"/>
      <c r="K1071" s="313"/>
      <c r="L1071" s="286"/>
      <c r="M1071" s="286"/>
      <c r="N1071" s="286"/>
      <c r="O1071" s="286"/>
      <c r="P1071" s="286"/>
    </row>
    <row r="1072" spans="1:16">
      <c r="A1072" s="285"/>
      <c r="B1072" s="281"/>
      <c r="C1072" s="291"/>
      <c r="D1072" s="285"/>
      <c r="E1072" s="285"/>
      <c r="F1072" s="285"/>
      <c r="G1072" s="285"/>
      <c r="H1072" s="285"/>
      <c r="I1072" s="286"/>
      <c r="J1072" s="286"/>
      <c r="K1072" s="313"/>
      <c r="L1072" s="286"/>
      <c r="M1072" s="286"/>
      <c r="N1072" s="286"/>
      <c r="O1072" s="286"/>
      <c r="P1072" s="286"/>
    </row>
    <row r="1073" spans="1:16">
      <c r="A1073" s="285"/>
      <c r="B1073" s="281"/>
      <c r="C1073" s="291"/>
      <c r="D1073" s="285"/>
      <c r="E1073" s="285"/>
      <c r="F1073" s="285"/>
      <c r="G1073" s="285"/>
      <c r="H1073" s="285"/>
      <c r="I1073" s="286"/>
      <c r="J1073" s="286"/>
      <c r="K1073" s="314"/>
      <c r="L1073" s="286"/>
      <c r="M1073" s="286"/>
      <c r="N1073" s="286"/>
      <c r="O1073" s="286"/>
      <c r="P1073" s="286"/>
    </row>
    <row r="1074" spans="1:16">
      <c r="A1074" s="281"/>
      <c r="B1074" s="281">
        <v>265</v>
      </c>
      <c r="C1074" s="282"/>
      <c r="D1074" s="281"/>
      <c r="E1074" s="281"/>
      <c r="F1074" s="281"/>
      <c r="G1074" s="281"/>
      <c r="H1074" s="281"/>
      <c r="I1074" s="281"/>
      <c r="J1074" s="321"/>
      <c r="K1074" s="312"/>
      <c r="L1074" s="321"/>
      <c r="M1074" s="322"/>
      <c r="N1074" s="322"/>
      <c r="O1074" s="322"/>
      <c r="P1074" s="322"/>
    </row>
    <row r="1075" spans="1:16">
      <c r="A1075" s="281"/>
      <c r="B1075" s="281"/>
      <c r="C1075" s="282"/>
      <c r="D1075" s="281"/>
      <c r="E1075" s="281"/>
      <c r="F1075" s="281"/>
      <c r="G1075" s="281"/>
      <c r="H1075" s="281"/>
      <c r="I1075" s="281"/>
      <c r="J1075" s="319"/>
      <c r="K1075" s="313"/>
      <c r="L1075" s="319"/>
      <c r="M1075" s="313"/>
      <c r="N1075" s="313"/>
      <c r="O1075" s="313"/>
      <c r="P1075" s="313"/>
    </row>
    <row r="1076" spans="1:16">
      <c r="A1076" s="281"/>
      <c r="B1076" s="281"/>
      <c r="C1076" s="282"/>
      <c r="D1076" s="281"/>
      <c r="E1076" s="281"/>
      <c r="F1076" s="281"/>
      <c r="G1076" s="281"/>
      <c r="H1076" s="281"/>
      <c r="I1076" s="292"/>
      <c r="J1076" s="319"/>
      <c r="K1076" s="313"/>
      <c r="L1076" s="319"/>
      <c r="M1076" s="313"/>
      <c r="N1076" s="313"/>
      <c r="O1076" s="313"/>
      <c r="P1076" s="313"/>
    </row>
    <row r="1077" spans="1:16">
      <c r="A1077" s="281"/>
      <c r="B1077" s="281"/>
      <c r="C1077" s="282"/>
      <c r="D1077" s="281"/>
      <c r="E1077" s="281"/>
      <c r="F1077" s="281"/>
      <c r="G1077" s="281"/>
      <c r="H1077" s="281"/>
      <c r="I1077" s="292"/>
      <c r="J1077" s="320"/>
      <c r="K1077" s="314"/>
      <c r="L1077" s="320"/>
      <c r="M1077" s="314"/>
      <c r="N1077" s="314"/>
      <c r="O1077" s="314"/>
      <c r="P1077" s="314"/>
    </row>
    <row r="1078" spans="1:16">
      <c r="A1078" s="285"/>
      <c r="B1078" s="281">
        <v>266</v>
      </c>
      <c r="C1078" s="291"/>
      <c r="D1078" s="285"/>
      <c r="E1078" s="285"/>
      <c r="F1078" s="285"/>
      <c r="G1078" s="285"/>
      <c r="H1078" s="285"/>
      <c r="I1078" s="285"/>
      <c r="J1078" s="285"/>
      <c r="K1078" s="312"/>
      <c r="L1078" s="285"/>
      <c r="M1078" s="285"/>
      <c r="N1078" s="285"/>
      <c r="O1078" s="285"/>
      <c r="P1078" s="285"/>
    </row>
    <row r="1079" spans="1:16">
      <c r="A1079" s="285"/>
      <c r="B1079" s="281"/>
      <c r="C1079" s="291"/>
      <c r="D1079" s="285"/>
      <c r="E1079" s="285"/>
      <c r="F1079" s="285"/>
      <c r="G1079" s="285"/>
      <c r="H1079" s="285"/>
      <c r="I1079" s="285"/>
      <c r="J1079" s="285"/>
      <c r="K1079" s="313"/>
      <c r="L1079" s="285"/>
      <c r="M1079" s="285"/>
      <c r="N1079" s="285"/>
      <c r="O1079" s="285"/>
      <c r="P1079" s="285"/>
    </row>
    <row r="1080" spans="1:16">
      <c r="A1080" s="285"/>
      <c r="B1080" s="281"/>
      <c r="C1080" s="291"/>
      <c r="D1080" s="285"/>
      <c r="E1080" s="285"/>
      <c r="F1080" s="285"/>
      <c r="G1080" s="285"/>
      <c r="H1080" s="285"/>
      <c r="I1080" s="285"/>
      <c r="J1080" s="285"/>
      <c r="K1080" s="313"/>
      <c r="L1080" s="285"/>
      <c r="M1080" s="285"/>
      <c r="N1080" s="285"/>
      <c r="O1080" s="285"/>
      <c r="P1080" s="285"/>
    </row>
    <row r="1081" spans="1:16">
      <c r="A1081" s="285"/>
      <c r="B1081" s="281"/>
      <c r="C1081" s="291"/>
      <c r="D1081" s="285"/>
      <c r="E1081" s="285"/>
      <c r="F1081" s="285"/>
      <c r="G1081" s="285"/>
      <c r="H1081" s="285"/>
      <c r="I1081" s="285"/>
      <c r="J1081" s="285"/>
      <c r="K1081" s="314"/>
      <c r="L1081" s="285"/>
      <c r="M1081" s="285"/>
      <c r="N1081" s="285"/>
      <c r="O1081" s="285"/>
      <c r="P1081" s="285"/>
    </row>
    <row r="1082" spans="1:16">
      <c r="A1082" s="281"/>
      <c r="B1082" s="281">
        <v>267</v>
      </c>
      <c r="C1082" s="282"/>
      <c r="D1082" s="281"/>
      <c r="E1082" s="281"/>
      <c r="F1082" s="281"/>
      <c r="G1082" s="281"/>
      <c r="H1082" s="281"/>
      <c r="I1082" s="281"/>
      <c r="J1082" s="321"/>
      <c r="K1082" s="312"/>
      <c r="L1082" s="321"/>
      <c r="M1082" s="322"/>
      <c r="N1082" s="322"/>
      <c r="O1082" s="322"/>
      <c r="P1082" s="322"/>
    </row>
    <row r="1083" spans="1:16">
      <c r="A1083" s="281"/>
      <c r="B1083" s="281"/>
      <c r="C1083" s="282"/>
      <c r="D1083" s="281"/>
      <c r="E1083" s="281"/>
      <c r="F1083" s="281"/>
      <c r="G1083" s="281"/>
      <c r="H1083" s="281"/>
      <c r="I1083" s="281"/>
      <c r="J1083" s="319"/>
      <c r="K1083" s="313"/>
      <c r="L1083" s="319"/>
      <c r="M1083" s="313"/>
      <c r="N1083" s="313"/>
      <c r="O1083" s="313"/>
      <c r="P1083" s="313"/>
    </row>
    <row r="1084" spans="1:16">
      <c r="A1084" s="281"/>
      <c r="B1084" s="281"/>
      <c r="C1084" s="282"/>
      <c r="D1084" s="281"/>
      <c r="E1084" s="281"/>
      <c r="F1084" s="281"/>
      <c r="G1084" s="281"/>
      <c r="H1084" s="281"/>
      <c r="I1084" s="292"/>
      <c r="J1084" s="319"/>
      <c r="K1084" s="313"/>
      <c r="L1084" s="319"/>
      <c r="M1084" s="313"/>
      <c r="N1084" s="313"/>
      <c r="O1084" s="313"/>
      <c r="P1084" s="313"/>
    </row>
    <row r="1085" spans="1:16">
      <c r="A1085" s="281"/>
      <c r="B1085" s="281"/>
      <c r="C1085" s="282"/>
      <c r="D1085" s="281"/>
      <c r="E1085" s="281"/>
      <c r="F1085" s="281"/>
      <c r="G1085" s="281"/>
      <c r="H1085" s="281"/>
      <c r="I1085" s="292"/>
      <c r="J1085" s="320"/>
      <c r="K1085" s="314"/>
      <c r="L1085" s="320"/>
      <c r="M1085" s="314"/>
      <c r="N1085" s="314"/>
      <c r="O1085" s="314"/>
      <c r="P1085" s="314"/>
    </row>
    <row r="1086" spans="1:16">
      <c r="A1086" s="285"/>
      <c r="B1086" s="281">
        <v>268</v>
      </c>
      <c r="C1086" s="291"/>
      <c r="D1086" s="285"/>
      <c r="E1086" s="285"/>
      <c r="F1086" s="285"/>
      <c r="G1086" s="285"/>
      <c r="H1086" s="285"/>
      <c r="I1086" s="285"/>
      <c r="J1086" s="285"/>
      <c r="K1086" s="312"/>
      <c r="L1086" s="285"/>
      <c r="M1086" s="286"/>
      <c r="N1086" s="286"/>
      <c r="O1086" s="286"/>
      <c r="P1086" s="286"/>
    </row>
    <row r="1087" spans="1:16">
      <c r="A1087" s="285"/>
      <c r="B1087" s="281"/>
      <c r="C1087" s="291"/>
      <c r="D1087" s="285"/>
      <c r="E1087" s="285"/>
      <c r="F1087" s="285"/>
      <c r="G1087" s="285"/>
      <c r="H1087" s="285"/>
      <c r="I1087" s="285"/>
      <c r="J1087" s="285"/>
      <c r="K1087" s="313"/>
      <c r="L1087" s="285"/>
      <c r="M1087" s="286"/>
      <c r="N1087" s="286"/>
      <c r="O1087" s="286"/>
      <c r="P1087" s="286"/>
    </row>
    <row r="1088" spans="1:16">
      <c r="A1088" s="285"/>
      <c r="B1088" s="281"/>
      <c r="C1088" s="291"/>
      <c r="D1088" s="285"/>
      <c r="E1088" s="285"/>
      <c r="F1088" s="285"/>
      <c r="G1088" s="285"/>
      <c r="H1088" s="285"/>
      <c r="I1088" s="285"/>
      <c r="J1088" s="285"/>
      <c r="K1088" s="313"/>
      <c r="L1088" s="285"/>
      <c r="M1088" s="286"/>
      <c r="N1088" s="286"/>
      <c r="O1088" s="286"/>
      <c r="P1088" s="286"/>
    </row>
    <row r="1089" spans="1:16">
      <c r="A1089" s="285"/>
      <c r="B1089" s="281"/>
      <c r="C1089" s="291"/>
      <c r="D1089" s="285"/>
      <c r="E1089" s="285"/>
      <c r="F1089" s="285"/>
      <c r="G1089" s="285"/>
      <c r="H1089" s="285"/>
      <c r="I1089" s="285"/>
      <c r="J1089" s="285"/>
      <c r="K1089" s="314"/>
      <c r="L1089" s="285"/>
      <c r="M1089" s="286"/>
      <c r="N1089" s="286"/>
      <c r="O1089" s="286"/>
      <c r="P1089" s="286"/>
    </row>
    <row r="1090" spans="1:16">
      <c r="A1090" s="281"/>
      <c r="B1090" s="281">
        <v>269</v>
      </c>
      <c r="C1090" s="282"/>
      <c r="D1090" s="281"/>
      <c r="E1090" s="281"/>
      <c r="F1090" s="281"/>
      <c r="G1090" s="281"/>
      <c r="H1090" s="281"/>
      <c r="I1090" s="281"/>
      <c r="J1090" s="321"/>
      <c r="K1090" s="312"/>
      <c r="L1090" s="321"/>
      <c r="M1090" s="322"/>
      <c r="N1090" s="322"/>
      <c r="O1090" s="322"/>
      <c r="P1090" s="322"/>
    </row>
    <row r="1091" spans="1:16">
      <c r="A1091" s="281"/>
      <c r="B1091" s="281"/>
      <c r="C1091" s="282"/>
      <c r="D1091" s="281"/>
      <c r="E1091" s="281"/>
      <c r="F1091" s="281"/>
      <c r="G1091" s="281"/>
      <c r="H1091" s="281"/>
      <c r="I1091" s="281"/>
      <c r="J1091" s="319"/>
      <c r="K1091" s="313"/>
      <c r="L1091" s="319"/>
      <c r="M1091" s="313"/>
      <c r="N1091" s="313"/>
      <c r="O1091" s="313"/>
      <c r="P1091" s="313"/>
    </row>
    <row r="1092" spans="1:16">
      <c r="A1092" s="281"/>
      <c r="B1092" s="281"/>
      <c r="C1092" s="282"/>
      <c r="D1092" s="281"/>
      <c r="E1092" s="281"/>
      <c r="F1092" s="281"/>
      <c r="G1092" s="281"/>
      <c r="H1092" s="281"/>
      <c r="I1092" s="292"/>
      <c r="J1092" s="319"/>
      <c r="K1092" s="313"/>
      <c r="L1092" s="319"/>
      <c r="M1092" s="313"/>
      <c r="N1092" s="313"/>
      <c r="O1092" s="313"/>
      <c r="P1092" s="313"/>
    </row>
    <row r="1093" spans="1:16">
      <c r="A1093" s="281"/>
      <c r="B1093" s="281"/>
      <c r="C1093" s="282"/>
      <c r="D1093" s="281"/>
      <c r="E1093" s="281"/>
      <c r="F1093" s="281"/>
      <c r="G1093" s="281"/>
      <c r="H1093" s="281"/>
      <c r="I1093" s="292"/>
      <c r="J1093" s="320"/>
      <c r="K1093" s="314"/>
      <c r="L1093" s="320"/>
      <c r="M1093" s="314"/>
      <c r="N1093" s="314"/>
      <c r="O1093" s="314"/>
      <c r="P1093" s="314"/>
    </row>
    <row r="1094" spans="1:16">
      <c r="A1094" s="285"/>
      <c r="B1094" s="281">
        <v>270</v>
      </c>
      <c r="C1094" s="291"/>
      <c r="D1094" s="285"/>
      <c r="E1094" s="285"/>
      <c r="F1094" s="285"/>
      <c r="G1094" s="285"/>
      <c r="H1094" s="285"/>
      <c r="I1094" s="285"/>
      <c r="J1094" s="285"/>
      <c r="K1094" s="312"/>
      <c r="L1094" s="285"/>
      <c r="M1094" s="285"/>
      <c r="N1094" s="285"/>
      <c r="O1094" s="285"/>
      <c r="P1094" s="285"/>
    </row>
    <row r="1095" spans="1:16">
      <c r="A1095" s="285"/>
      <c r="B1095" s="281"/>
      <c r="C1095" s="291"/>
      <c r="D1095" s="285"/>
      <c r="E1095" s="285"/>
      <c r="F1095" s="285"/>
      <c r="G1095" s="285"/>
      <c r="H1095" s="285"/>
      <c r="I1095" s="285"/>
      <c r="J1095" s="285"/>
      <c r="K1095" s="313"/>
      <c r="L1095" s="285"/>
      <c r="M1095" s="285"/>
      <c r="N1095" s="285"/>
      <c r="O1095" s="285"/>
      <c r="P1095" s="285"/>
    </row>
    <row r="1096" spans="1:16">
      <c r="A1096" s="285"/>
      <c r="B1096" s="281"/>
      <c r="C1096" s="291"/>
      <c r="D1096" s="285"/>
      <c r="E1096" s="285"/>
      <c r="F1096" s="285"/>
      <c r="G1096" s="285"/>
      <c r="H1096" s="285"/>
      <c r="I1096" s="285"/>
      <c r="J1096" s="285"/>
      <c r="K1096" s="313"/>
      <c r="L1096" s="285"/>
      <c r="M1096" s="285"/>
      <c r="N1096" s="285"/>
      <c r="O1096" s="285"/>
      <c r="P1096" s="285"/>
    </row>
    <row r="1097" spans="1:16">
      <c r="A1097" s="285"/>
      <c r="B1097" s="281"/>
      <c r="C1097" s="291"/>
      <c r="D1097" s="285"/>
      <c r="E1097" s="285"/>
      <c r="F1097" s="285"/>
      <c r="G1097" s="285"/>
      <c r="H1097" s="285"/>
      <c r="I1097" s="285"/>
      <c r="J1097" s="285"/>
      <c r="K1097" s="314"/>
      <c r="L1097" s="285"/>
      <c r="M1097" s="285"/>
      <c r="N1097" s="285"/>
      <c r="O1097" s="285"/>
      <c r="P1097" s="285"/>
    </row>
    <row r="1098" spans="1:16">
      <c r="A1098" s="281"/>
      <c r="B1098" s="281">
        <v>271</v>
      </c>
      <c r="C1098" s="282"/>
      <c r="D1098" s="281"/>
      <c r="E1098" s="281"/>
      <c r="F1098" s="281"/>
      <c r="G1098" s="281"/>
      <c r="H1098" s="281"/>
      <c r="I1098" s="281"/>
      <c r="J1098" s="321"/>
      <c r="K1098" s="312"/>
      <c r="L1098" s="321"/>
      <c r="M1098" s="322"/>
      <c r="N1098" s="322"/>
      <c r="O1098" s="322"/>
      <c r="P1098" s="322"/>
    </row>
    <row r="1099" spans="1:16">
      <c r="A1099" s="281"/>
      <c r="B1099" s="281"/>
      <c r="C1099" s="282"/>
      <c r="D1099" s="281"/>
      <c r="E1099" s="281"/>
      <c r="F1099" s="281"/>
      <c r="G1099" s="281"/>
      <c r="H1099" s="281"/>
      <c r="I1099" s="281"/>
      <c r="J1099" s="319"/>
      <c r="K1099" s="313"/>
      <c r="L1099" s="319"/>
      <c r="M1099" s="313"/>
      <c r="N1099" s="313"/>
      <c r="O1099" s="313"/>
      <c r="P1099" s="313"/>
    </row>
    <row r="1100" spans="1:16">
      <c r="A1100" s="281"/>
      <c r="B1100" s="281"/>
      <c r="C1100" s="282"/>
      <c r="D1100" s="281"/>
      <c r="E1100" s="281"/>
      <c r="F1100" s="281"/>
      <c r="G1100" s="281"/>
      <c r="H1100" s="281"/>
      <c r="I1100" s="292"/>
      <c r="J1100" s="319"/>
      <c r="K1100" s="313"/>
      <c r="L1100" s="319"/>
      <c r="M1100" s="313"/>
      <c r="N1100" s="313"/>
      <c r="O1100" s="313"/>
      <c r="P1100" s="313"/>
    </row>
    <row r="1101" spans="1:16">
      <c r="A1101" s="281"/>
      <c r="B1101" s="281"/>
      <c r="C1101" s="282"/>
      <c r="D1101" s="281"/>
      <c r="E1101" s="281"/>
      <c r="F1101" s="281"/>
      <c r="G1101" s="281"/>
      <c r="H1101" s="281"/>
      <c r="I1101" s="292"/>
      <c r="J1101" s="320"/>
      <c r="K1101" s="314"/>
      <c r="L1101" s="320"/>
      <c r="M1101" s="314"/>
      <c r="N1101" s="314"/>
      <c r="O1101" s="314"/>
      <c r="P1101" s="314"/>
    </row>
    <row r="1102" spans="1:16">
      <c r="A1102" s="286"/>
      <c r="B1102" s="281">
        <v>272</v>
      </c>
      <c r="C1102" s="286"/>
      <c r="D1102" s="286"/>
      <c r="E1102" s="286"/>
      <c r="F1102" s="286"/>
      <c r="G1102" s="286"/>
      <c r="H1102" s="286"/>
      <c r="I1102" s="286"/>
      <c r="J1102" s="286"/>
      <c r="K1102" s="312"/>
      <c r="L1102" s="286"/>
      <c r="M1102" s="286"/>
      <c r="N1102" s="286"/>
      <c r="O1102" s="286"/>
      <c r="P1102" s="286"/>
    </row>
    <row r="1103" spans="1:16">
      <c r="A1103" s="286"/>
      <c r="B1103" s="281"/>
      <c r="C1103" s="286"/>
      <c r="D1103" s="286"/>
      <c r="E1103" s="286"/>
      <c r="F1103" s="286"/>
      <c r="G1103" s="286"/>
      <c r="H1103" s="286"/>
      <c r="I1103" s="286"/>
      <c r="J1103" s="286"/>
      <c r="K1103" s="313"/>
      <c r="L1103" s="286"/>
      <c r="M1103" s="286"/>
      <c r="N1103" s="286"/>
      <c r="O1103" s="286"/>
      <c r="P1103" s="286"/>
    </row>
    <row r="1104" spans="1:16">
      <c r="A1104" s="286"/>
      <c r="B1104" s="281"/>
      <c r="C1104" s="286"/>
      <c r="D1104" s="286"/>
      <c r="E1104" s="286"/>
      <c r="F1104" s="286"/>
      <c r="G1104" s="286"/>
      <c r="H1104" s="286"/>
      <c r="I1104" s="286"/>
      <c r="J1104" s="286"/>
      <c r="K1104" s="313"/>
      <c r="L1104" s="286"/>
      <c r="M1104" s="286"/>
      <c r="N1104" s="286"/>
      <c r="O1104" s="286"/>
      <c r="P1104" s="286"/>
    </row>
    <row r="1105" spans="1:16">
      <c r="A1105" s="286"/>
      <c r="B1105" s="281"/>
      <c r="C1105" s="286"/>
      <c r="D1105" s="286"/>
      <c r="E1105" s="286"/>
      <c r="F1105" s="286"/>
      <c r="G1105" s="286"/>
      <c r="H1105" s="286"/>
      <c r="I1105" s="286"/>
      <c r="J1105" s="286"/>
      <c r="K1105" s="314"/>
      <c r="L1105" s="286"/>
      <c r="M1105" s="286"/>
      <c r="N1105" s="286"/>
      <c r="O1105" s="286"/>
      <c r="P1105" s="286"/>
    </row>
    <row r="1106" spans="1:16">
      <c r="A1106" s="281"/>
      <c r="B1106" s="281">
        <v>273</v>
      </c>
      <c r="C1106" s="282"/>
      <c r="D1106" s="281"/>
      <c r="E1106" s="281"/>
      <c r="F1106" s="281"/>
      <c r="G1106" s="281"/>
      <c r="H1106" s="281"/>
      <c r="I1106" s="281"/>
      <c r="J1106" s="321"/>
      <c r="K1106" s="312"/>
      <c r="L1106" s="321"/>
      <c r="M1106" s="322"/>
      <c r="N1106" s="322"/>
      <c r="O1106" s="322"/>
      <c r="P1106" s="322"/>
    </row>
    <row r="1107" spans="1:16">
      <c r="A1107" s="281"/>
      <c r="B1107" s="281"/>
      <c r="C1107" s="282"/>
      <c r="D1107" s="281"/>
      <c r="E1107" s="281"/>
      <c r="F1107" s="281"/>
      <c r="G1107" s="281"/>
      <c r="H1107" s="281"/>
      <c r="I1107" s="281"/>
      <c r="J1107" s="319"/>
      <c r="K1107" s="313"/>
      <c r="L1107" s="319"/>
      <c r="M1107" s="313"/>
      <c r="N1107" s="313"/>
      <c r="O1107" s="313"/>
      <c r="P1107" s="313"/>
    </row>
    <row r="1108" spans="1:16">
      <c r="A1108" s="281"/>
      <c r="B1108" s="281"/>
      <c r="C1108" s="282"/>
      <c r="D1108" s="281"/>
      <c r="E1108" s="281"/>
      <c r="F1108" s="281"/>
      <c r="G1108" s="281"/>
      <c r="H1108" s="281"/>
      <c r="I1108" s="292"/>
      <c r="J1108" s="319"/>
      <c r="K1108" s="313"/>
      <c r="L1108" s="319"/>
      <c r="M1108" s="313"/>
      <c r="N1108" s="313"/>
      <c r="O1108" s="313"/>
      <c r="P1108" s="313"/>
    </row>
    <row r="1109" spans="1:16">
      <c r="A1109" s="281"/>
      <c r="B1109" s="281"/>
      <c r="C1109" s="282"/>
      <c r="D1109" s="281"/>
      <c r="E1109" s="281"/>
      <c r="F1109" s="281"/>
      <c r="G1109" s="281"/>
      <c r="H1109" s="281"/>
      <c r="I1109" s="292"/>
      <c r="J1109" s="320"/>
      <c r="K1109" s="314"/>
      <c r="L1109" s="320"/>
      <c r="M1109" s="314"/>
      <c r="N1109" s="314"/>
      <c r="O1109" s="314"/>
      <c r="P1109" s="314"/>
    </row>
    <row r="1110" spans="1:16">
      <c r="A1110" s="285"/>
      <c r="B1110" s="281">
        <v>274</v>
      </c>
      <c r="C1110" s="291"/>
      <c r="D1110" s="285"/>
      <c r="E1110" s="285"/>
      <c r="F1110" s="285"/>
      <c r="G1110" s="285"/>
      <c r="H1110" s="285"/>
      <c r="I1110" s="285"/>
      <c r="J1110" s="285"/>
      <c r="K1110" s="312"/>
      <c r="L1110" s="285"/>
      <c r="M1110" s="285"/>
      <c r="N1110" s="285"/>
      <c r="O1110" s="285"/>
      <c r="P1110" s="285"/>
    </row>
    <row r="1111" spans="1:16">
      <c r="A1111" s="285"/>
      <c r="B1111" s="281"/>
      <c r="C1111" s="291"/>
      <c r="D1111" s="285"/>
      <c r="E1111" s="285"/>
      <c r="F1111" s="285"/>
      <c r="G1111" s="285"/>
      <c r="H1111" s="285"/>
      <c r="I1111" s="285"/>
      <c r="J1111" s="285"/>
      <c r="K1111" s="313"/>
      <c r="L1111" s="285"/>
      <c r="M1111" s="285"/>
      <c r="N1111" s="285"/>
      <c r="O1111" s="285"/>
      <c r="P1111" s="285"/>
    </row>
    <row r="1112" spans="1:16">
      <c r="A1112" s="285"/>
      <c r="B1112" s="281"/>
      <c r="C1112" s="291"/>
      <c r="D1112" s="285"/>
      <c r="E1112" s="285"/>
      <c r="F1112" s="285"/>
      <c r="G1112" s="285"/>
      <c r="H1112" s="285"/>
      <c r="I1112" s="285"/>
      <c r="J1112" s="285"/>
      <c r="K1112" s="313"/>
      <c r="L1112" s="285"/>
      <c r="M1112" s="285"/>
      <c r="N1112" s="285"/>
      <c r="O1112" s="285"/>
      <c r="P1112" s="285"/>
    </row>
    <row r="1113" spans="1:16">
      <c r="A1113" s="285"/>
      <c r="B1113" s="281"/>
      <c r="C1113" s="291"/>
      <c r="D1113" s="285"/>
      <c r="E1113" s="285"/>
      <c r="F1113" s="285"/>
      <c r="G1113" s="285"/>
      <c r="H1113" s="285"/>
      <c r="I1113" s="285"/>
      <c r="J1113" s="285"/>
      <c r="K1113" s="314"/>
      <c r="L1113" s="285"/>
      <c r="M1113" s="285"/>
      <c r="N1113" s="285"/>
      <c r="O1113" s="285"/>
      <c r="P1113" s="285"/>
    </row>
    <row r="1114" spans="1:16">
      <c r="A1114" s="281"/>
      <c r="B1114" s="281">
        <v>275</v>
      </c>
      <c r="C1114" s="282"/>
      <c r="D1114" s="281"/>
      <c r="E1114" s="281"/>
      <c r="F1114" s="281"/>
      <c r="G1114" s="281"/>
      <c r="H1114" s="281"/>
      <c r="I1114" s="281"/>
      <c r="J1114" s="321"/>
      <c r="K1114" s="312"/>
      <c r="L1114" s="321"/>
      <c r="M1114" s="322"/>
      <c r="N1114" s="322"/>
      <c r="O1114" s="322"/>
      <c r="P1114" s="322"/>
    </row>
    <row r="1115" spans="1:16">
      <c r="A1115" s="281"/>
      <c r="B1115" s="281"/>
      <c r="C1115" s="282"/>
      <c r="D1115" s="281"/>
      <c r="E1115" s="281"/>
      <c r="F1115" s="281"/>
      <c r="G1115" s="281"/>
      <c r="H1115" s="281"/>
      <c r="I1115" s="281"/>
      <c r="J1115" s="319"/>
      <c r="K1115" s="313"/>
      <c r="L1115" s="319"/>
      <c r="M1115" s="313"/>
      <c r="N1115" s="313"/>
      <c r="O1115" s="313"/>
      <c r="P1115" s="313"/>
    </row>
    <row r="1116" spans="1:16">
      <c r="A1116" s="281"/>
      <c r="B1116" s="281"/>
      <c r="C1116" s="282"/>
      <c r="D1116" s="281"/>
      <c r="E1116" s="281"/>
      <c r="F1116" s="281"/>
      <c r="G1116" s="281"/>
      <c r="H1116" s="281"/>
      <c r="I1116" s="292"/>
      <c r="J1116" s="319"/>
      <c r="K1116" s="313"/>
      <c r="L1116" s="319"/>
      <c r="M1116" s="313"/>
      <c r="N1116" s="313"/>
      <c r="O1116" s="313"/>
      <c r="P1116" s="313"/>
    </row>
    <row r="1117" spans="1:16">
      <c r="A1117" s="281"/>
      <c r="B1117" s="281"/>
      <c r="C1117" s="282"/>
      <c r="D1117" s="281"/>
      <c r="E1117" s="281"/>
      <c r="F1117" s="281"/>
      <c r="G1117" s="281"/>
      <c r="H1117" s="281"/>
      <c r="I1117" s="292"/>
      <c r="J1117" s="320"/>
      <c r="K1117" s="314"/>
      <c r="L1117" s="320"/>
      <c r="M1117" s="314"/>
      <c r="N1117" s="314"/>
      <c r="O1117" s="314"/>
      <c r="P1117" s="314"/>
    </row>
    <row r="1118" spans="1:16">
      <c r="A1118" s="285"/>
      <c r="B1118" s="281">
        <v>276</v>
      </c>
      <c r="C1118" s="291"/>
      <c r="D1118" s="285"/>
      <c r="E1118" s="285"/>
      <c r="F1118" s="285"/>
      <c r="G1118" s="285"/>
      <c r="H1118" s="285"/>
      <c r="I1118" s="286"/>
      <c r="J1118" s="286"/>
      <c r="K1118" s="312"/>
      <c r="L1118" s="286"/>
      <c r="M1118" s="286"/>
      <c r="N1118" s="286"/>
      <c r="O1118" s="286"/>
      <c r="P1118" s="286"/>
    </row>
    <row r="1119" spans="1:16">
      <c r="A1119" s="285"/>
      <c r="B1119" s="281"/>
      <c r="C1119" s="291"/>
      <c r="D1119" s="285"/>
      <c r="E1119" s="285"/>
      <c r="F1119" s="285"/>
      <c r="G1119" s="285"/>
      <c r="H1119" s="285"/>
      <c r="I1119" s="286"/>
      <c r="J1119" s="286"/>
      <c r="K1119" s="313"/>
      <c r="L1119" s="286"/>
      <c r="M1119" s="286"/>
      <c r="N1119" s="286"/>
      <c r="O1119" s="286"/>
      <c r="P1119" s="286"/>
    </row>
    <row r="1120" spans="1:16">
      <c r="A1120" s="285"/>
      <c r="B1120" s="281"/>
      <c r="C1120" s="291"/>
      <c r="D1120" s="285"/>
      <c r="E1120" s="285"/>
      <c r="F1120" s="285"/>
      <c r="G1120" s="285"/>
      <c r="H1120" s="285"/>
      <c r="I1120" s="286"/>
      <c r="J1120" s="286"/>
      <c r="K1120" s="313"/>
      <c r="L1120" s="286"/>
      <c r="M1120" s="286"/>
      <c r="N1120" s="286"/>
      <c r="O1120" s="286"/>
      <c r="P1120" s="286"/>
    </row>
    <row r="1121" spans="1:16">
      <c r="A1121" s="285"/>
      <c r="B1121" s="281"/>
      <c r="C1121" s="291"/>
      <c r="D1121" s="285"/>
      <c r="E1121" s="285"/>
      <c r="F1121" s="285"/>
      <c r="G1121" s="285"/>
      <c r="H1121" s="285"/>
      <c r="I1121" s="286"/>
      <c r="J1121" s="286"/>
      <c r="K1121" s="314"/>
      <c r="L1121" s="286"/>
      <c r="M1121" s="286"/>
      <c r="N1121" s="286"/>
      <c r="O1121" s="286"/>
      <c r="P1121" s="286"/>
    </row>
    <row r="1122" spans="1:16">
      <c r="A1122" s="281"/>
      <c r="B1122" s="281">
        <v>277</v>
      </c>
      <c r="C1122" s="282"/>
      <c r="D1122" s="281"/>
      <c r="E1122" s="281"/>
      <c r="F1122" s="281"/>
      <c r="G1122" s="281"/>
      <c r="H1122" s="281"/>
      <c r="I1122" s="281"/>
      <c r="J1122" s="321"/>
      <c r="K1122" s="312"/>
      <c r="L1122" s="321"/>
      <c r="M1122" s="322"/>
      <c r="N1122" s="322"/>
      <c r="O1122" s="322"/>
      <c r="P1122" s="322"/>
    </row>
    <row r="1123" spans="1:16">
      <c r="A1123" s="281"/>
      <c r="B1123" s="281"/>
      <c r="C1123" s="282"/>
      <c r="D1123" s="281"/>
      <c r="E1123" s="281"/>
      <c r="F1123" s="281"/>
      <c r="G1123" s="281"/>
      <c r="H1123" s="281"/>
      <c r="I1123" s="281"/>
      <c r="J1123" s="319"/>
      <c r="K1123" s="313"/>
      <c r="L1123" s="319"/>
      <c r="M1123" s="313"/>
      <c r="N1123" s="313"/>
      <c r="O1123" s="313"/>
      <c r="P1123" s="313"/>
    </row>
    <row r="1124" spans="1:16">
      <c r="A1124" s="281"/>
      <c r="B1124" s="281"/>
      <c r="C1124" s="282"/>
      <c r="D1124" s="281"/>
      <c r="E1124" s="281"/>
      <c r="F1124" s="281"/>
      <c r="G1124" s="281"/>
      <c r="H1124" s="281"/>
      <c r="I1124" s="292"/>
      <c r="J1124" s="319"/>
      <c r="K1124" s="313"/>
      <c r="L1124" s="319"/>
      <c r="M1124" s="313"/>
      <c r="N1124" s="313"/>
      <c r="O1124" s="313"/>
      <c r="P1124" s="313"/>
    </row>
    <row r="1125" spans="1:16">
      <c r="A1125" s="281"/>
      <c r="B1125" s="281"/>
      <c r="C1125" s="282"/>
      <c r="D1125" s="281"/>
      <c r="E1125" s="281"/>
      <c r="F1125" s="281"/>
      <c r="G1125" s="281"/>
      <c r="H1125" s="281"/>
      <c r="I1125" s="292"/>
      <c r="J1125" s="320"/>
      <c r="K1125" s="314"/>
      <c r="L1125" s="320"/>
      <c r="M1125" s="314"/>
      <c r="N1125" s="314"/>
      <c r="O1125" s="314"/>
      <c r="P1125" s="314"/>
    </row>
    <row r="1126" spans="1:16">
      <c r="A1126" s="285"/>
      <c r="B1126" s="281">
        <v>278</v>
      </c>
      <c r="C1126" s="291"/>
      <c r="D1126" s="285"/>
      <c r="E1126" s="285"/>
      <c r="F1126" s="285"/>
      <c r="G1126" s="285"/>
      <c r="H1126" s="285"/>
      <c r="I1126" s="285"/>
      <c r="J1126" s="285"/>
      <c r="K1126" s="312"/>
      <c r="L1126" s="285"/>
      <c r="M1126" s="285"/>
      <c r="N1126" s="285"/>
      <c r="O1126" s="285"/>
      <c r="P1126" s="285"/>
    </row>
    <row r="1127" spans="1:16">
      <c r="A1127" s="285"/>
      <c r="B1127" s="281"/>
      <c r="C1127" s="291"/>
      <c r="D1127" s="285"/>
      <c r="E1127" s="285"/>
      <c r="F1127" s="285"/>
      <c r="G1127" s="285"/>
      <c r="H1127" s="285"/>
      <c r="I1127" s="285"/>
      <c r="J1127" s="285"/>
      <c r="K1127" s="313"/>
      <c r="L1127" s="285"/>
      <c r="M1127" s="285"/>
      <c r="N1127" s="285"/>
      <c r="O1127" s="285"/>
      <c r="P1127" s="285"/>
    </row>
    <row r="1128" spans="1:16">
      <c r="A1128" s="285"/>
      <c r="B1128" s="281"/>
      <c r="C1128" s="291"/>
      <c r="D1128" s="285"/>
      <c r="E1128" s="285"/>
      <c r="F1128" s="285"/>
      <c r="G1128" s="285"/>
      <c r="H1128" s="285"/>
      <c r="I1128" s="285"/>
      <c r="J1128" s="285"/>
      <c r="K1128" s="313"/>
      <c r="L1128" s="285"/>
      <c r="M1128" s="285"/>
      <c r="N1128" s="285"/>
      <c r="O1128" s="285"/>
      <c r="P1128" s="285"/>
    </row>
    <row r="1129" spans="1:16">
      <c r="A1129" s="285"/>
      <c r="B1129" s="281"/>
      <c r="C1129" s="291"/>
      <c r="D1129" s="285"/>
      <c r="E1129" s="285"/>
      <c r="F1129" s="285"/>
      <c r="G1129" s="285"/>
      <c r="H1129" s="285"/>
      <c r="I1129" s="285"/>
      <c r="J1129" s="285"/>
      <c r="K1129" s="314"/>
      <c r="L1129" s="285"/>
      <c r="M1129" s="285"/>
      <c r="N1129" s="285"/>
      <c r="O1129" s="285"/>
      <c r="P1129" s="285"/>
    </row>
    <row r="1130" spans="1:16">
      <c r="A1130" s="281"/>
      <c r="B1130" s="281">
        <v>279</v>
      </c>
      <c r="C1130" s="282"/>
      <c r="D1130" s="281"/>
      <c r="E1130" s="281"/>
      <c r="F1130" s="281"/>
      <c r="G1130" s="281"/>
      <c r="H1130" s="281"/>
      <c r="I1130" s="281"/>
      <c r="J1130" s="321"/>
      <c r="K1130" s="312"/>
      <c r="L1130" s="321"/>
      <c r="M1130" s="322"/>
      <c r="N1130" s="322"/>
      <c r="O1130" s="322"/>
      <c r="P1130" s="322"/>
    </row>
    <row r="1131" spans="1:16">
      <c r="A1131" s="281"/>
      <c r="B1131" s="281"/>
      <c r="C1131" s="282"/>
      <c r="D1131" s="281"/>
      <c r="E1131" s="281"/>
      <c r="F1131" s="281"/>
      <c r="G1131" s="281"/>
      <c r="H1131" s="281"/>
      <c r="I1131" s="281"/>
      <c r="J1131" s="319"/>
      <c r="K1131" s="313"/>
      <c r="L1131" s="319"/>
      <c r="M1131" s="313"/>
      <c r="N1131" s="313"/>
      <c r="O1131" s="313"/>
      <c r="P1131" s="313"/>
    </row>
    <row r="1132" spans="1:16">
      <c r="A1132" s="281"/>
      <c r="B1132" s="281"/>
      <c r="C1132" s="282"/>
      <c r="D1132" s="281"/>
      <c r="E1132" s="281"/>
      <c r="F1132" s="281"/>
      <c r="G1132" s="281"/>
      <c r="H1132" s="281"/>
      <c r="I1132" s="292"/>
      <c r="J1132" s="319"/>
      <c r="K1132" s="313"/>
      <c r="L1132" s="319"/>
      <c r="M1132" s="313"/>
      <c r="N1132" s="313"/>
      <c r="O1132" s="313"/>
      <c r="P1132" s="313"/>
    </row>
    <row r="1133" spans="1:16">
      <c r="A1133" s="281"/>
      <c r="B1133" s="281"/>
      <c r="C1133" s="282"/>
      <c r="D1133" s="281"/>
      <c r="E1133" s="281"/>
      <c r="F1133" s="281"/>
      <c r="G1133" s="281"/>
      <c r="H1133" s="281"/>
      <c r="I1133" s="292"/>
      <c r="J1133" s="320"/>
      <c r="K1133" s="314"/>
      <c r="L1133" s="320"/>
      <c r="M1133" s="314"/>
      <c r="N1133" s="314"/>
      <c r="O1133" s="314"/>
      <c r="P1133" s="314"/>
    </row>
    <row r="1134" spans="1:16">
      <c r="A1134" s="285"/>
      <c r="B1134" s="281">
        <v>280</v>
      </c>
      <c r="C1134" s="291"/>
      <c r="D1134" s="285"/>
      <c r="E1134" s="285"/>
      <c r="F1134" s="285"/>
      <c r="G1134" s="285"/>
      <c r="H1134" s="285"/>
      <c r="I1134" s="285"/>
      <c r="J1134" s="285"/>
      <c r="K1134" s="312"/>
      <c r="L1134" s="285"/>
      <c r="M1134" s="285"/>
      <c r="N1134" s="285"/>
      <c r="O1134" s="285"/>
      <c r="P1134" s="285"/>
    </row>
    <row r="1135" spans="1:16">
      <c r="A1135" s="285"/>
      <c r="B1135" s="281"/>
      <c r="C1135" s="291"/>
      <c r="D1135" s="285"/>
      <c r="E1135" s="285"/>
      <c r="F1135" s="285"/>
      <c r="G1135" s="285"/>
      <c r="H1135" s="285"/>
      <c r="I1135" s="285"/>
      <c r="J1135" s="285"/>
      <c r="K1135" s="313"/>
      <c r="L1135" s="285"/>
      <c r="M1135" s="285"/>
      <c r="N1135" s="285"/>
      <c r="O1135" s="285"/>
      <c r="P1135" s="285"/>
    </row>
    <row r="1136" spans="1:16">
      <c r="A1136" s="285"/>
      <c r="B1136" s="281"/>
      <c r="C1136" s="291"/>
      <c r="D1136" s="285"/>
      <c r="E1136" s="285"/>
      <c r="F1136" s="285"/>
      <c r="G1136" s="285"/>
      <c r="H1136" s="285"/>
      <c r="I1136" s="285"/>
      <c r="J1136" s="285"/>
      <c r="K1136" s="313"/>
      <c r="L1136" s="285"/>
      <c r="M1136" s="285"/>
      <c r="N1136" s="285"/>
      <c r="O1136" s="285"/>
      <c r="P1136" s="285"/>
    </row>
    <row r="1137" spans="1:16">
      <c r="A1137" s="285"/>
      <c r="B1137" s="281"/>
      <c r="C1137" s="291"/>
      <c r="D1137" s="285"/>
      <c r="E1137" s="285"/>
      <c r="F1137" s="285"/>
      <c r="G1137" s="285"/>
      <c r="H1137" s="285"/>
      <c r="I1137" s="285"/>
      <c r="J1137" s="285"/>
      <c r="K1137" s="314"/>
      <c r="L1137" s="285"/>
      <c r="M1137" s="285"/>
      <c r="N1137" s="285"/>
      <c r="O1137" s="285"/>
      <c r="P1137" s="285"/>
    </row>
    <row r="1138" spans="1:16">
      <c r="A1138" s="281"/>
      <c r="B1138" s="281">
        <v>281</v>
      </c>
      <c r="C1138" s="282"/>
      <c r="D1138" s="281"/>
      <c r="E1138" s="281"/>
      <c r="F1138" s="281"/>
      <c r="G1138" s="281"/>
      <c r="H1138" s="281"/>
      <c r="I1138" s="281"/>
      <c r="J1138" s="321"/>
      <c r="K1138" s="312"/>
      <c r="L1138" s="321"/>
      <c r="M1138" s="322"/>
      <c r="N1138" s="322"/>
      <c r="O1138" s="322"/>
      <c r="P1138" s="322"/>
    </row>
    <row r="1139" spans="1:16">
      <c r="A1139" s="281"/>
      <c r="B1139" s="281"/>
      <c r="C1139" s="282"/>
      <c r="D1139" s="281"/>
      <c r="E1139" s="281"/>
      <c r="F1139" s="281"/>
      <c r="G1139" s="281"/>
      <c r="H1139" s="281"/>
      <c r="I1139" s="281"/>
      <c r="J1139" s="319"/>
      <c r="K1139" s="313"/>
      <c r="L1139" s="319"/>
      <c r="M1139" s="313"/>
      <c r="N1139" s="313"/>
      <c r="O1139" s="313"/>
      <c r="P1139" s="313"/>
    </row>
    <row r="1140" spans="1:16">
      <c r="A1140" s="281"/>
      <c r="B1140" s="281"/>
      <c r="C1140" s="282"/>
      <c r="D1140" s="281"/>
      <c r="E1140" s="281"/>
      <c r="F1140" s="281"/>
      <c r="G1140" s="281"/>
      <c r="H1140" s="281"/>
      <c r="I1140" s="292"/>
      <c r="J1140" s="319"/>
      <c r="K1140" s="313"/>
      <c r="L1140" s="319"/>
      <c r="M1140" s="313"/>
      <c r="N1140" s="313"/>
      <c r="O1140" s="313"/>
      <c r="P1140" s="313"/>
    </row>
    <row r="1141" spans="1:16">
      <c r="A1141" s="281"/>
      <c r="B1141" s="281"/>
      <c r="C1141" s="282"/>
      <c r="D1141" s="281"/>
      <c r="E1141" s="281"/>
      <c r="F1141" s="281"/>
      <c r="G1141" s="281"/>
      <c r="H1141" s="281"/>
      <c r="I1141" s="292"/>
      <c r="J1141" s="320"/>
      <c r="K1141" s="314"/>
      <c r="L1141" s="320"/>
      <c r="M1141" s="314"/>
      <c r="N1141" s="314"/>
      <c r="O1141" s="314"/>
      <c r="P1141" s="314"/>
    </row>
    <row r="1142" spans="1:16">
      <c r="A1142" s="285"/>
      <c r="B1142" s="281">
        <v>282</v>
      </c>
      <c r="C1142" s="291"/>
      <c r="D1142" s="285"/>
      <c r="E1142" s="285"/>
      <c r="F1142" s="285"/>
      <c r="G1142" s="285"/>
      <c r="H1142" s="285"/>
      <c r="I1142" s="285"/>
      <c r="J1142" s="285"/>
      <c r="K1142" s="312"/>
      <c r="L1142" s="286"/>
      <c r="M1142" s="286"/>
      <c r="N1142" s="286"/>
      <c r="O1142" s="286"/>
      <c r="P1142" s="286"/>
    </row>
    <row r="1143" spans="1:16">
      <c r="A1143" s="285"/>
      <c r="B1143" s="281"/>
      <c r="C1143" s="291"/>
      <c r="D1143" s="285"/>
      <c r="E1143" s="285"/>
      <c r="F1143" s="285"/>
      <c r="G1143" s="285"/>
      <c r="H1143" s="285"/>
      <c r="I1143" s="285"/>
      <c r="J1143" s="285"/>
      <c r="K1143" s="313"/>
      <c r="L1143" s="286"/>
      <c r="M1143" s="286"/>
      <c r="N1143" s="286"/>
      <c r="O1143" s="286"/>
      <c r="P1143" s="286"/>
    </row>
    <row r="1144" spans="1:16">
      <c r="A1144" s="285"/>
      <c r="B1144" s="281"/>
      <c r="C1144" s="291"/>
      <c r="D1144" s="285"/>
      <c r="E1144" s="285"/>
      <c r="F1144" s="285"/>
      <c r="G1144" s="285"/>
      <c r="H1144" s="285"/>
      <c r="I1144" s="285"/>
      <c r="J1144" s="285"/>
      <c r="K1144" s="313"/>
      <c r="L1144" s="286"/>
      <c r="M1144" s="286"/>
      <c r="N1144" s="286"/>
      <c r="O1144" s="286"/>
      <c r="P1144" s="286"/>
    </row>
    <row r="1145" spans="1:16">
      <c r="A1145" s="285"/>
      <c r="B1145" s="281"/>
      <c r="C1145" s="291"/>
      <c r="D1145" s="285"/>
      <c r="E1145" s="285"/>
      <c r="F1145" s="285"/>
      <c r="G1145" s="285"/>
      <c r="H1145" s="285"/>
      <c r="I1145" s="285"/>
      <c r="J1145" s="285"/>
      <c r="K1145" s="314"/>
      <c r="L1145" s="286"/>
      <c r="M1145" s="286"/>
      <c r="N1145" s="286"/>
      <c r="O1145" s="286"/>
      <c r="P1145" s="286"/>
    </row>
    <row r="1146" spans="1:16">
      <c r="A1146" s="281"/>
      <c r="B1146" s="281">
        <v>283</v>
      </c>
      <c r="C1146" s="282"/>
      <c r="D1146" s="281"/>
      <c r="E1146" s="281"/>
      <c r="F1146" s="281"/>
      <c r="G1146" s="281"/>
      <c r="H1146" s="281"/>
      <c r="I1146" s="281"/>
      <c r="J1146" s="321"/>
      <c r="K1146" s="312"/>
      <c r="L1146" s="321"/>
      <c r="M1146" s="322"/>
      <c r="N1146" s="322"/>
      <c r="O1146" s="322"/>
      <c r="P1146" s="322"/>
    </row>
    <row r="1147" spans="1:16">
      <c r="A1147" s="281"/>
      <c r="B1147" s="281"/>
      <c r="C1147" s="282"/>
      <c r="D1147" s="281"/>
      <c r="E1147" s="281"/>
      <c r="F1147" s="281"/>
      <c r="G1147" s="281"/>
      <c r="H1147" s="281"/>
      <c r="I1147" s="281"/>
      <c r="J1147" s="319"/>
      <c r="K1147" s="313"/>
      <c r="L1147" s="319"/>
      <c r="M1147" s="313"/>
      <c r="N1147" s="313"/>
      <c r="O1147" s="313"/>
      <c r="P1147" s="313"/>
    </row>
    <row r="1148" spans="1:16">
      <c r="A1148" s="281"/>
      <c r="B1148" s="281"/>
      <c r="C1148" s="282"/>
      <c r="D1148" s="281"/>
      <c r="E1148" s="281"/>
      <c r="F1148" s="281"/>
      <c r="G1148" s="281"/>
      <c r="H1148" s="281"/>
      <c r="I1148" s="292"/>
      <c r="J1148" s="319"/>
      <c r="K1148" s="313"/>
      <c r="L1148" s="319"/>
      <c r="M1148" s="313"/>
      <c r="N1148" s="313"/>
      <c r="O1148" s="313"/>
      <c r="P1148" s="313"/>
    </row>
    <row r="1149" spans="1:16">
      <c r="A1149" s="281"/>
      <c r="B1149" s="281"/>
      <c r="C1149" s="282"/>
      <c r="D1149" s="281"/>
      <c r="E1149" s="281"/>
      <c r="F1149" s="281"/>
      <c r="G1149" s="281"/>
      <c r="H1149" s="281"/>
      <c r="I1149" s="292"/>
      <c r="J1149" s="320"/>
      <c r="K1149" s="314"/>
      <c r="L1149" s="320"/>
      <c r="M1149" s="314"/>
      <c r="N1149" s="314"/>
      <c r="O1149" s="314"/>
      <c r="P1149" s="314"/>
    </row>
    <row r="1150" spans="1:16">
      <c r="A1150" s="285"/>
      <c r="B1150" s="281">
        <v>284</v>
      </c>
      <c r="C1150" s="291"/>
      <c r="D1150" s="285"/>
      <c r="E1150" s="285"/>
      <c r="F1150" s="285"/>
      <c r="G1150" s="285"/>
      <c r="H1150" s="285"/>
      <c r="I1150" s="285"/>
      <c r="J1150" s="285"/>
      <c r="K1150" s="312"/>
      <c r="L1150" s="285"/>
      <c r="M1150" s="285"/>
      <c r="N1150" s="285"/>
      <c r="O1150" s="285"/>
      <c r="P1150" s="285"/>
    </row>
    <row r="1151" spans="1:16">
      <c r="A1151" s="285"/>
      <c r="B1151" s="281"/>
      <c r="C1151" s="291"/>
      <c r="D1151" s="285"/>
      <c r="E1151" s="285"/>
      <c r="F1151" s="285"/>
      <c r="G1151" s="285"/>
      <c r="H1151" s="285"/>
      <c r="I1151" s="285"/>
      <c r="J1151" s="285"/>
      <c r="K1151" s="313"/>
      <c r="L1151" s="285"/>
      <c r="M1151" s="285"/>
      <c r="N1151" s="285"/>
      <c r="O1151" s="285"/>
      <c r="P1151" s="285"/>
    </row>
    <row r="1152" spans="1:16">
      <c r="A1152" s="285"/>
      <c r="B1152" s="281"/>
      <c r="C1152" s="291"/>
      <c r="D1152" s="285"/>
      <c r="E1152" s="285"/>
      <c r="F1152" s="285"/>
      <c r="G1152" s="285"/>
      <c r="H1152" s="285"/>
      <c r="I1152" s="285"/>
      <c r="J1152" s="285"/>
      <c r="K1152" s="313"/>
      <c r="L1152" s="285"/>
      <c r="M1152" s="285"/>
      <c r="N1152" s="285"/>
      <c r="O1152" s="285"/>
      <c r="P1152" s="285"/>
    </row>
    <row r="1153" spans="1:16">
      <c r="A1153" s="285"/>
      <c r="B1153" s="281"/>
      <c r="C1153" s="291"/>
      <c r="D1153" s="285"/>
      <c r="E1153" s="285"/>
      <c r="F1153" s="285"/>
      <c r="G1153" s="285"/>
      <c r="H1153" s="285"/>
      <c r="I1153" s="285"/>
      <c r="J1153" s="285"/>
      <c r="K1153" s="314"/>
      <c r="L1153" s="285"/>
      <c r="M1153" s="285"/>
      <c r="N1153" s="285"/>
      <c r="O1153" s="285"/>
      <c r="P1153" s="285"/>
    </row>
    <row r="1154" spans="1:16">
      <c r="A1154" s="281"/>
      <c r="B1154" s="281">
        <v>285</v>
      </c>
      <c r="C1154" s="282"/>
      <c r="D1154" s="281"/>
      <c r="E1154" s="281"/>
      <c r="F1154" s="281"/>
      <c r="G1154" s="281"/>
      <c r="H1154" s="281"/>
      <c r="I1154" s="281"/>
      <c r="J1154" s="321"/>
      <c r="K1154" s="312"/>
      <c r="L1154" s="321"/>
      <c r="M1154" s="322"/>
      <c r="N1154" s="322"/>
      <c r="O1154" s="322"/>
      <c r="P1154" s="322"/>
    </row>
    <row r="1155" spans="1:16">
      <c r="A1155" s="281"/>
      <c r="B1155" s="281"/>
      <c r="C1155" s="282"/>
      <c r="D1155" s="281"/>
      <c r="E1155" s="281"/>
      <c r="F1155" s="281"/>
      <c r="G1155" s="281"/>
      <c r="H1155" s="281"/>
      <c r="I1155" s="281"/>
      <c r="J1155" s="319"/>
      <c r="K1155" s="313"/>
      <c r="L1155" s="319"/>
      <c r="M1155" s="313"/>
      <c r="N1155" s="313"/>
      <c r="O1155" s="313"/>
      <c r="P1155" s="313"/>
    </row>
    <row r="1156" spans="1:16">
      <c r="A1156" s="281"/>
      <c r="B1156" s="281"/>
      <c r="C1156" s="282"/>
      <c r="D1156" s="281"/>
      <c r="E1156" s="281"/>
      <c r="F1156" s="281"/>
      <c r="G1156" s="281"/>
      <c r="H1156" s="281"/>
      <c r="I1156" s="292"/>
      <c r="J1156" s="319"/>
      <c r="K1156" s="313"/>
      <c r="L1156" s="319"/>
      <c r="M1156" s="313"/>
      <c r="N1156" s="313"/>
      <c r="O1156" s="313"/>
      <c r="P1156" s="313"/>
    </row>
    <row r="1157" spans="1:16">
      <c r="A1157" s="281"/>
      <c r="B1157" s="281"/>
      <c r="C1157" s="282"/>
      <c r="D1157" s="281"/>
      <c r="E1157" s="281"/>
      <c r="F1157" s="281"/>
      <c r="G1157" s="281"/>
      <c r="H1157" s="281"/>
      <c r="I1157" s="292"/>
      <c r="J1157" s="320"/>
      <c r="K1157" s="314"/>
      <c r="L1157" s="320"/>
      <c r="M1157" s="314"/>
      <c r="N1157" s="314"/>
      <c r="O1157" s="314"/>
      <c r="P1157" s="314"/>
    </row>
    <row r="1158" spans="1:16">
      <c r="A1158" s="285"/>
      <c r="B1158" s="281">
        <v>286</v>
      </c>
      <c r="C1158" s="291"/>
      <c r="D1158" s="285"/>
      <c r="E1158" s="285"/>
      <c r="F1158" s="285"/>
      <c r="G1158" s="285"/>
      <c r="H1158" s="285"/>
      <c r="I1158" s="285"/>
      <c r="J1158" s="285"/>
      <c r="K1158" s="312"/>
      <c r="L1158" s="285"/>
      <c r="M1158" s="285"/>
      <c r="N1158" s="285"/>
      <c r="O1158" s="285"/>
      <c r="P1158" s="285"/>
    </row>
    <row r="1159" spans="1:16">
      <c r="A1159" s="285"/>
      <c r="B1159" s="281"/>
      <c r="C1159" s="291"/>
      <c r="D1159" s="285"/>
      <c r="E1159" s="285"/>
      <c r="F1159" s="285"/>
      <c r="G1159" s="285"/>
      <c r="H1159" s="285"/>
      <c r="I1159" s="285"/>
      <c r="J1159" s="285"/>
      <c r="K1159" s="313"/>
      <c r="L1159" s="285"/>
      <c r="M1159" s="285"/>
      <c r="N1159" s="285"/>
      <c r="O1159" s="285"/>
      <c r="P1159" s="285"/>
    </row>
    <row r="1160" spans="1:16">
      <c r="A1160" s="285"/>
      <c r="B1160" s="281"/>
      <c r="C1160" s="291"/>
      <c r="D1160" s="285"/>
      <c r="E1160" s="285"/>
      <c r="F1160" s="285"/>
      <c r="G1160" s="285"/>
      <c r="H1160" s="285"/>
      <c r="I1160" s="285"/>
      <c r="J1160" s="285"/>
      <c r="K1160" s="313"/>
      <c r="L1160" s="285"/>
      <c r="M1160" s="285"/>
      <c r="N1160" s="285"/>
      <c r="O1160" s="285"/>
      <c r="P1160" s="285"/>
    </row>
    <row r="1161" spans="1:16">
      <c r="A1161" s="285"/>
      <c r="B1161" s="281"/>
      <c r="C1161" s="291"/>
      <c r="D1161" s="285"/>
      <c r="E1161" s="285"/>
      <c r="F1161" s="285"/>
      <c r="G1161" s="285"/>
      <c r="H1161" s="285"/>
      <c r="I1161" s="285"/>
      <c r="J1161" s="285"/>
      <c r="K1161" s="314"/>
      <c r="L1161" s="285"/>
      <c r="M1161" s="285"/>
      <c r="N1161" s="285"/>
      <c r="O1161" s="285"/>
      <c r="P1161" s="285"/>
    </row>
    <row r="1162" spans="1:16">
      <c r="A1162" s="281"/>
      <c r="B1162" s="281">
        <v>287</v>
      </c>
      <c r="C1162" s="282"/>
      <c r="D1162" s="281"/>
      <c r="E1162" s="281"/>
      <c r="F1162" s="281"/>
      <c r="G1162" s="281"/>
      <c r="H1162" s="281"/>
      <c r="I1162" s="281"/>
      <c r="J1162" s="321"/>
      <c r="K1162" s="312"/>
      <c r="L1162" s="321"/>
      <c r="M1162" s="322"/>
      <c r="N1162" s="322"/>
      <c r="O1162" s="322"/>
      <c r="P1162" s="322"/>
    </row>
    <row r="1163" spans="1:16">
      <c r="A1163" s="281"/>
      <c r="B1163" s="281"/>
      <c r="C1163" s="282"/>
      <c r="D1163" s="281"/>
      <c r="E1163" s="281"/>
      <c r="F1163" s="281"/>
      <c r="G1163" s="281"/>
      <c r="H1163" s="281"/>
      <c r="I1163" s="281"/>
      <c r="J1163" s="319"/>
      <c r="K1163" s="313"/>
      <c r="L1163" s="319"/>
      <c r="M1163" s="313"/>
      <c r="N1163" s="313"/>
      <c r="O1163" s="313"/>
      <c r="P1163" s="313"/>
    </row>
    <row r="1164" spans="1:16">
      <c r="A1164" s="281"/>
      <c r="B1164" s="281"/>
      <c r="C1164" s="282"/>
      <c r="D1164" s="281"/>
      <c r="E1164" s="281"/>
      <c r="F1164" s="281"/>
      <c r="G1164" s="281"/>
      <c r="H1164" s="281"/>
      <c r="I1164" s="292"/>
      <c r="J1164" s="319"/>
      <c r="K1164" s="313"/>
      <c r="L1164" s="319"/>
      <c r="M1164" s="313"/>
      <c r="N1164" s="313"/>
      <c r="O1164" s="313"/>
      <c r="P1164" s="313"/>
    </row>
    <row r="1165" spans="1:16">
      <c r="A1165" s="281"/>
      <c r="B1165" s="281"/>
      <c r="C1165" s="282"/>
      <c r="D1165" s="281"/>
      <c r="E1165" s="281"/>
      <c r="F1165" s="281"/>
      <c r="G1165" s="281"/>
      <c r="H1165" s="281"/>
      <c r="I1165" s="292"/>
      <c r="J1165" s="320"/>
      <c r="K1165" s="314"/>
      <c r="L1165" s="320"/>
      <c r="M1165" s="314"/>
      <c r="N1165" s="314"/>
      <c r="O1165" s="314"/>
      <c r="P1165" s="314"/>
    </row>
    <row r="1166" spans="1:16">
      <c r="A1166" s="285"/>
      <c r="B1166" s="281">
        <v>288</v>
      </c>
      <c r="C1166" s="291"/>
      <c r="D1166" s="285"/>
      <c r="E1166" s="285"/>
      <c r="F1166" s="285"/>
      <c r="G1166" s="285"/>
      <c r="H1166" s="285"/>
      <c r="I1166" s="286"/>
      <c r="J1166" s="286"/>
      <c r="K1166" s="312"/>
      <c r="L1166" s="286"/>
      <c r="M1166" s="286"/>
      <c r="N1166" s="286"/>
      <c r="O1166" s="286"/>
      <c r="P1166" s="286"/>
    </row>
    <row r="1167" spans="1:16">
      <c r="A1167" s="285"/>
      <c r="B1167" s="281"/>
      <c r="C1167" s="291"/>
      <c r="D1167" s="285"/>
      <c r="E1167" s="285"/>
      <c r="F1167" s="285"/>
      <c r="G1167" s="285"/>
      <c r="H1167" s="285"/>
      <c r="I1167" s="286"/>
      <c r="J1167" s="286"/>
      <c r="K1167" s="313"/>
      <c r="L1167" s="286"/>
      <c r="M1167" s="286"/>
      <c r="N1167" s="286"/>
      <c r="O1167" s="286"/>
      <c r="P1167" s="286"/>
    </row>
    <row r="1168" spans="1:16">
      <c r="A1168" s="285"/>
      <c r="B1168" s="281"/>
      <c r="C1168" s="291"/>
      <c r="D1168" s="285"/>
      <c r="E1168" s="285"/>
      <c r="F1168" s="285"/>
      <c r="G1168" s="285"/>
      <c r="H1168" s="285"/>
      <c r="I1168" s="286"/>
      <c r="J1168" s="286"/>
      <c r="K1168" s="313"/>
      <c r="L1168" s="286"/>
      <c r="M1168" s="286"/>
      <c r="N1168" s="286"/>
      <c r="O1168" s="286"/>
      <c r="P1168" s="286"/>
    </row>
    <row r="1169" spans="1:16">
      <c r="A1169" s="285"/>
      <c r="B1169" s="281"/>
      <c r="C1169" s="291"/>
      <c r="D1169" s="285"/>
      <c r="E1169" s="285"/>
      <c r="F1169" s="285"/>
      <c r="G1169" s="285"/>
      <c r="H1169" s="285"/>
      <c r="I1169" s="286"/>
      <c r="J1169" s="286"/>
      <c r="K1169" s="314"/>
      <c r="L1169" s="286"/>
      <c r="M1169" s="286"/>
      <c r="N1169" s="286"/>
      <c r="O1169" s="286"/>
      <c r="P1169" s="286"/>
    </row>
    <row r="1170" spans="1:16">
      <c r="A1170" s="281"/>
      <c r="B1170" s="281">
        <v>289</v>
      </c>
      <c r="C1170" s="282"/>
      <c r="D1170" s="281"/>
      <c r="E1170" s="281"/>
      <c r="F1170" s="281"/>
      <c r="G1170" s="281"/>
      <c r="H1170" s="281"/>
      <c r="I1170" s="281"/>
      <c r="J1170" s="321"/>
      <c r="K1170" s="312"/>
      <c r="L1170" s="321"/>
      <c r="M1170" s="322"/>
      <c r="N1170" s="322"/>
      <c r="O1170" s="322"/>
      <c r="P1170" s="322"/>
    </row>
    <row r="1171" spans="1:16">
      <c r="A1171" s="281"/>
      <c r="B1171" s="281"/>
      <c r="C1171" s="282"/>
      <c r="D1171" s="281"/>
      <c r="E1171" s="281"/>
      <c r="F1171" s="281"/>
      <c r="G1171" s="281"/>
      <c r="H1171" s="281"/>
      <c r="I1171" s="281"/>
      <c r="J1171" s="319"/>
      <c r="K1171" s="313"/>
      <c r="L1171" s="319"/>
      <c r="M1171" s="313"/>
      <c r="N1171" s="313"/>
      <c r="O1171" s="313"/>
      <c r="P1171" s="313"/>
    </row>
    <row r="1172" spans="1:16">
      <c r="A1172" s="281"/>
      <c r="B1172" s="281"/>
      <c r="C1172" s="282"/>
      <c r="D1172" s="281"/>
      <c r="E1172" s="281"/>
      <c r="F1172" s="281"/>
      <c r="G1172" s="281"/>
      <c r="H1172" s="281"/>
      <c r="I1172" s="292"/>
      <c r="J1172" s="319"/>
      <c r="K1172" s="313"/>
      <c r="L1172" s="319"/>
      <c r="M1172" s="313"/>
      <c r="N1172" s="313"/>
      <c r="O1172" s="313"/>
      <c r="P1172" s="313"/>
    </row>
    <row r="1173" spans="1:16">
      <c r="A1173" s="281"/>
      <c r="B1173" s="281"/>
      <c r="C1173" s="282"/>
      <c r="D1173" s="281"/>
      <c r="E1173" s="281"/>
      <c r="F1173" s="281"/>
      <c r="G1173" s="281"/>
      <c r="H1173" s="281"/>
      <c r="I1173" s="292"/>
      <c r="J1173" s="320"/>
      <c r="K1173" s="314"/>
      <c r="L1173" s="320"/>
      <c r="M1173" s="314"/>
      <c r="N1173" s="314"/>
      <c r="O1173" s="314"/>
      <c r="P1173" s="314"/>
    </row>
    <row r="1174" spans="1:16">
      <c r="A1174" s="285"/>
      <c r="B1174" s="281">
        <v>290</v>
      </c>
      <c r="C1174" s="291"/>
      <c r="D1174" s="285"/>
      <c r="E1174" s="285"/>
      <c r="F1174" s="285"/>
      <c r="G1174" s="285"/>
      <c r="H1174" s="285"/>
      <c r="I1174" s="285"/>
      <c r="J1174" s="285"/>
      <c r="K1174" s="312"/>
      <c r="L1174" s="285"/>
      <c r="M1174" s="285"/>
      <c r="N1174" s="285"/>
      <c r="O1174" s="285"/>
      <c r="P1174" s="285"/>
    </row>
    <row r="1175" spans="1:16">
      <c r="A1175" s="285"/>
      <c r="B1175" s="281"/>
      <c r="C1175" s="291"/>
      <c r="D1175" s="285"/>
      <c r="E1175" s="285"/>
      <c r="F1175" s="285"/>
      <c r="G1175" s="285"/>
      <c r="H1175" s="285"/>
      <c r="I1175" s="285"/>
      <c r="J1175" s="285"/>
      <c r="K1175" s="313"/>
      <c r="L1175" s="285"/>
      <c r="M1175" s="285"/>
      <c r="N1175" s="285"/>
      <c r="O1175" s="285"/>
      <c r="P1175" s="285"/>
    </row>
    <row r="1176" spans="1:16">
      <c r="A1176" s="285"/>
      <c r="B1176" s="281"/>
      <c r="C1176" s="291"/>
      <c r="D1176" s="285"/>
      <c r="E1176" s="285"/>
      <c r="F1176" s="285"/>
      <c r="G1176" s="285"/>
      <c r="H1176" s="285"/>
      <c r="I1176" s="285"/>
      <c r="J1176" s="285"/>
      <c r="K1176" s="313"/>
      <c r="L1176" s="285"/>
      <c r="M1176" s="285"/>
      <c r="N1176" s="285"/>
      <c r="O1176" s="285"/>
      <c r="P1176" s="285"/>
    </row>
    <row r="1177" spans="1:16">
      <c r="A1177" s="285"/>
      <c r="B1177" s="281"/>
      <c r="C1177" s="291"/>
      <c r="D1177" s="285"/>
      <c r="E1177" s="285"/>
      <c r="F1177" s="285"/>
      <c r="G1177" s="285"/>
      <c r="H1177" s="285"/>
      <c r="I1177" s="285"/>
      <c r="J1177" s="285"/>
      <c r="K1177" s="314"/>
      <c r="L1177" s="285"/>
      <c r="M1177" s="285"/>
      <c r="N1177" s="285"/>
      <c r="O1177" s="285"/>
      <c r="P1177" s="285"/>
    </row>
    <row r="1178" spans="1:16">
      <c r="A1178" s="281"/>
      <c r="B1178" s="281">
        <v>291</v>
      </c>
      <c r="C1178" s="282"/>
      <c r="D1178" s="281"/>
      <c r="E1178" s="281"/>
      <c r="F1178" s="281"/>
      <c r="G1178" s="281"/>
      <c r="H1178" s="281"/>
      <c r="I1178" s="281"/>
      <c r="J1178" s="321"/>
      <c r="K1178" s="312"/>
      <c r="L1178" s="321"/>
      <c r="M1178" s="322"/>
      <c r="N1178" s="322"/>
      <c r="O1178" s="322"/>
      <c r="P1178" s="322"/>
    </row>
    <row r="1179" spans="1:16">
      <c r="A1179" s="281"/>
      <c r="B1179" s="281"/>
      <c r="C1179" s="282"/>
      <c r="D1179" s="281"/>
      <c r="E1179" s="281"/>
      <c r="F1179" s="281"/>
      <c r="G1179" s="281"/>
      <c r="H1179" s="281"/>
      <c r="I1179" s="281"/>
      <c r="J1179" s="319"/>
      <c r="K1179" s="313"/>
      <c r="L1179" s="319"/>
      <c r="M1179" s="313"/>
      <c r="N1179" s="313"/>
      <c r="O1179" s="313"/>
      <c r="P1179" s="313"/>
    </row>
    <row r="1180" spans="1:16">
      <c r="A1180" s="281"/>
      <c r="B1180" s="281"/>
      <c r="C1180" s="282"/>
      <c r="D1180" s="281"/>
      <c r="E1180" s="281"/>
      <c r="F1180" s="281"/>
      <c r="G1180" s="281"/>
      <c r="H1180" s="281"/>
      <c r="I1180" s="292"/>
      <c r="J1180" s="319"/>
      <c r="K1180" s="313"/>
      <c r="L1180" s="319"/>
      <c r="M1180" s="313"/>
      <c r="N1180" s="313"/>
      <c r="O1180" s="313"/>
      <c r="P1180" s="313"/>
    </row>
    <row r="1181" spans="1:16">
      <c r="A1181" s="281"/>
      <c r="B1181" s="281"/>
      <c r="C1181" s="282"/>
      <c r="D1181" s="281"/>
      <c r="E1181" s="281"/>
      <c r="F1181" s="281"/>
      <c r="G1181" s="281"/>
      <c r="H1181" s="281"/>
      <c r="I1181" s="292"/>
      <c r="J1181" s="320"/>
      <c r="K1181" s="314"/>
      <c r="L1181" s="320"/>
      <c r="M1181" s="314"/>
      <c r="N1181" s="314"/>
      <c r="O1181" s="314"/>
      <c r="P1181" s="314"/>
    </row>
    <row r="1182" spans="1:16">
      <c r="A1182" s="285"/>
      <c r="B1182" s="281">
        <v>292</v>
      </c>
      <c r="C1182" s="291"/>
      <c r="D1182" s="285"/>
      <c r="E1182" s="285"/>
      <c r="F1182" s="285"/>
      <c r="G1182" s="285"/>
      <c r="H1182" s="285"/>
      <c r="I1182" s="285"/>
      <c r="J1182" s="285"/>
      <c r="K1182" s="312"/>
      <c r="L1182" s="285"/>
      <c r="M1182" s="285"/>
      <c r="N1182" s="285"/>
      <c r="O1182" s="285"/>
      <c r="P1182" s="285"/>
    </row>
    <row r="1183" spans="1:16">
      <c r="A1183" s="285"/>
      <c r="B1183" s="281"/>
      <c r="C1183" s="291"/>
      <c r="D1183" s="285"/>
      <c r="E1183" s="285"/>
      <c r="F1183" s="285"/>
      <c r="G1183" s="285"/>
      <c r="H1183" s="285"/>
      <c r="I1183" s="285"/>
      <c r="J1183" s="285"/>
      <c r="K1183" s="313"/>
      <c r="L1183" s="285"/>
      <c r="M1183" s="285"/>
      <c r="N1183" s="285"/>
      <c r="O1183" s="285"/>
      <c r="P1183" s="285"/>
    </row>
    <row r="1184" spans="1:16">
      <c r="A1184" s="285"/>
      <c r="B1184" s="281"/>
      <c r="C1184" s="291"/>
      <c r="D1184" s="285"/>
      <c r="E1184" s="285"/>
      <c r="F1184" s="285"/>
      <c r="G1184" s="285"/>
      <c r="H1184" s="285"/>
      <c r="I1184" s="285"/>
      <c r="J1184" s="285"/>
      <c r="K1184" s="313"/>
      <c r="L1184" s="285"/>
      <c r="M1184" s="285"/>
      <c r="N1184" s="285"/>
      <c r="O1184" s="285"/>
      <c r="P1184" s="285"/>
    </row>
    <row r="1185" spans="1:16">
      <c r="A1185" s="285"/>
      <c r="B1185" s="281"/>
      <c r="C1185" s="291"/>
      <c r="D1185" s="285"/>
      <c r="E1185" s="285"/>
      <c r="F1185" s="285"/>
      <c r="G1185" s="285"/>
      <c r="H1185" s="285"/>
      <c r="I1185" s="285"/>
      <c r="J1185" s="285"/>
      <c r="K1185" s="314"/>
      <c r="L1185" s="285"/>
      <c r="M1185" s="285"/>
      <c r="N1185" s="285"/>
      <c r="O1185" s="285"/>
      <c r="P1185" s="285"/>
    </row>
    <row r="1186" spans="1:16">
      <c r="A1186" s="281"/>
      <c r="B1186" s="281">
        <v>293</v>
      </c>
      <c r="C1186" s="282"/>
      <c r="D1186" s="281"/>
      <c r="E1186" s="281"/>
      <c r="F1186" s="281"/>
      <c r="G1186" s="281"/>
      <c r="H1186" s="281"/>
      <c r="I1186" s="281"/>
      <c r="J1186" s="321"/>
      <c r="K1186" s="312"/>
      <c r="L1186" s="321"/>
      <c r="M1186" s="322"/>
      <c r="N1186" s="322"/>
      <c r="O1186" s="322"/>
      <c r="P1186" s="322"/>
    </row>
    <row r="1187" spans="1:16">
      <c r="A1187" s="281"/>
      <c r="B1187" s="281"/>
      <c r="C1187" s="282"/>
      <c r="D1187" s="281"/>
      <c r="E1187" s="281"/>
      <c r="F1187" s="281"/>
      <c r="G1187" s="281"/>
      <c r="H1187" s="281"/>
      <c r="I1187" s="281"/>
      <c r="J1187" s="319"/>
      <c r="K1187" s="313"/>
      <c r="L1187" s="319"/>
      <c r="M1187" s="313"/>
      <c r="N1187" s="313"/>
      <c r="O1187" s="313"/>
      <c r="P1187" s="313"/>
    </row>
    <row r="1188" spans="1:16">
      <c r="A1188" s="281"/>
      <c r="B1188" s="281"/>
      <c r="C1188" s="282"/>
      <c r="D1188" s="281"/>
      <c r="E1188" s="281"/>
      <c r="F1188" s="281"/>
      <c r="G1188" s="281"/>
      <c r="H1188" s="281"/>
      <c r="I1188" s="292"/>
      <c r="J1188" s="319"/>
      <c r="K1188" s="313"/>
      <c r="L1188" s="319"/>
      <c r="M1188" s="313"/>
      <c r="N1188" s="313"/>
      <c r="O1188" s="313"/>
      <c r="P1188" s="313"/>
    </row>
    <row r="1189" spans="1:16">
      <c r="A1189" s="281"/>
      <c r="B1189" s="281"/>
      <c r="C1189" s="282"/>
      <c r="D1189" s="281"/>
      <c r="E1189" s="281"/>
      <c r="F1189" s="281"/>
      <c r="G1189" s="281"/>
      <c r="H1189" s="281"/>
      <c r="I1189" s="292"/>
      <c r="J1189" s="320"/>
      <c r="K1189" s="314"/>
      <c r="L1189" s="320"/>
      <c r="M1189" s="314"/>
      <c r="N1189" s="314"/>
      <c r="O1189" s="314"/>
      <c r="P1189" s="314"/>
    </row>
    <row r="1190" spans="1:16">
      <c r="A1190" s="285"/>
      <c r="B1190" s="281">
        <v>294</v>
      </c>
      <c r="C1190" s="291"/>
      <c r="D1190" s="285"/>
      <c r="E1190" s="285"/>
      <c r="F1190" s="285"/>
      <c r="G1190" s="285"/>
      <c r="H1190" s="285"/>
      <c r="I1190" s="286"/>
      <c r="J1190" s="286"/>
      <c r="K1190" s="312"/>
      <c r="L1190" s="286"/>
      <c r="M1190" s="286"/>
      <c r="N1190" s="286"/>
      <c r="O1190" s="286"/>
      <c r="P1190" s="286"/>
    </row>
    <row r="1191" spans="1:16">
      <c r="A1191" s="285"/>
      <c r="B1191" s="281"/>
      <c r="C1191" s="291"/>
      <c r="D1191" s="285"/>
      <c r="E1191" s="285"/>
      <c r="F1191" s="285"/>
      <c r="G1191" s="285"/>
      <c r="H1191" s="285"/>
      <c r="I1191" s="286"/>
      <c r="J1191" s="286"/>
      <c r="K1191" s="313"/>
      <c r="L1191" s="286"/>
      <c r="M1191" s="286"/>
      <c r="N1191" s="286"/>
      <c r="O1191" s="286"/>
      <c r="P1191" s="286"/>
    </row>
    <row r="1192" spans="1:16">
      <c r="A1192" s="285"/>
      <c r="B1192" s="281"/>
      <c r="C1192" s="291"/>
      <c r="D1192" s="285"/>
      <c r="E1192" s="285"/>
      <c r="F1192" s="285"/>
      <c r="G1192" s="285"/>
      <c r="H1192" s="285"/>
      <c r="I1192" s="286"/>
      <c r="J1192" s="286"/>
      <c r="K1192" s="313"/>
      <c r="L1192" s="286"/>
      <c r="M1192" s="286"/>
      <c r="N1192" s="286"/>
      <c r="O1192" s="286"/>
      <c r="P1192" s="286"/>
    </row>
    <row r="1193" spans="1:16">
      <c r="A1193" s="285"/>
      <c r="B1193" s="281"/>
      <c r="C1193" s="291"/>
      <c r="D1193" s="285"/>
      <c r="E1193" s="285"/>
      <c r="F1193" s="285"/>
      <c r="G1193" s="285"/>
      <c r="H1193" s="285"/>
      <c r="I1193" s="286"/>
      <c r="J1193" s="286"/>
      <c r="K1193" s="314"/>
      <c r="L1193" s="286"/>
      <c r="M1193" s="286"/>
      <c r="N1193" s="286"/>
      <c r="O1193" s="286"/>
      <c r="P1193" s="286"/>
    </row>
    <row r="1194" spans="1:16">
      <c r="A1194" s="281"/>
      <c r="B1194" s="281">
        <v>295</v>
      </c>
      <c r="C1194" s="282"/>
      <c r="D1194" s="281"/>
      <c r="E1194" s="281"/>
      <c r="F1194" s="281"/>
      <c r="G1194" s="281"/>
      <c r="H1194" s="281"/>
      <c r="I1194" s="281"/>
      <c r="J1194" s="321"/>
      <c r="K1194" s="312"/>
      <c r="L1194" s="321"/>
      <c r="M1194" s="322"/>
      <c r="N1194" s="322"/>
      <c r="O1194" s="322"/>
      <c r="P1194" s="322"/>
    </row>
    <row r="1195" spans="1:16">
      <c r="A1195" s="281"/>
      <c r="B1195" s="281"/>
      <c r="C1195" s="282"/>
      <c r="D1195" s="281"/>
      <c r="E1195" s="281"/>
      <c r="F1195" s="281"/>
      <c r="G1195" s="281"/>
      <c r="H1195" s="281"/>
      <c r="I1195" s="281"/>
      <c r="J1195" s="319"/>
      <c r="K1195" s="313"/>
      <c r="L1195" s="319"/>
      <c r="M1195" s="313"/>
      <c r="N1195" s="313"/>
      <c r="O1195" s="313"/>
      <c r="P1195" s="313"/>
    </row>
    <row r="1196" spans="1:16">
      <c r="A1196" s="281"/>
      <c r="B1196" s="281"/>
      <c r="C1196" s="282"/>
      <c r="D1196" s="281"/>
      <c r="E1196" s="281"/>
      <c r="F1196" s="281"/>
      <c r="G1196" s="281"/>
      <c r="H1196" s="281"/>
      <c r="I1196" s="292"/>
      <c r="J1196" s="319"/>
      <c r="K1196" s="313"/>
      <c r="L1196" s="319"/>
      <c r="M1196" s="313"/>
      <c r="N1196" s="313"/>
      <c r="O1196" s="313"/>
      <c r="P1196" s="313"/>
    </row>
    <row r="1197" spans="1:16">
      <c r="A1197" s="281"/>
      <c r="B1197" s="281"/>
      <c r="C1197" s="282"/>
      <c r="D1197" s="281"/>
      <c r="E1197" s="281"/>
      <c r="F1197" s="281"/>
      <c r="G1197" s="281"/>
      <c r="H1197" s="281"/>
      <c r="I1197" s="292"/>
      <c r="J1197" s="320"/>
      <c r="K1197" s="314"/>
      <c r="L1197" s="320"/>
      <c r="M1197" s="314"/>
      <c r="N1197" s="314"/>
      <c r="O1197" s="314"/>
      <c r="P1197" s="314"/>
    </row>
    <row r="1198" spans="1:16">
      <c r="A1198" s="285"/>
      <c r="B1198" s="281">
        <v>296</v>
      </c>
      <c r="C1198" s="291"/>
      <c r="D1198" s="285"/>
      <c r="E1198" s="285"/>
      <c r="F1198" s="285"/>
      <c r="G1198" s="285"/>
      <c r="H1198" s="285"/>
      <c r="I1198" s="285"/>
      <c r="J1198" s="285"/>
      <c r="K1198" s="312"/>
      <c r="L1198" s="285"/>
      <c r="M1198" s="285"/>
      <c r="N1198" s="285"/>
      <c r="O1198" s="285"/>
      <c r="P1198" s="285"/>
    </row>
    <row r="1199" spans="1:16">
      <c r="A1199" s="285"/>
      <c r="B1199" s="281"/>
      <c r="C1199" s="291"/>
      <c r="D1199" s="285"/>
      <c r="E1199" s="285"/>
      <c r="F1199" s="285"/>
      <c r="G1199" s="285"/>
      <c r="H1199" s="285"/>
      <c r="I1199" s="285"/>
      <c r="J1199" s="285"/>
      <c r="K1199" s="313"/>
      <c r="L1199" s="285"/>
      <c r="M1199" s="285"/>
      <c r="N1199" s="285"/>
      <c r="O1199" s="285"/>
      <c r="P1199" s="285"/>
    </row>
    <row r="1200" spans="1:16">
      <c r="A1200" s="285"/>
      <c r="B1200" s="281"/>
      <c r="C1200" s="291"/>
      <c r="D1200" s="285"/>
      <c r="E1200" s="285"/>
      <c r="F1200" s="285"/>
      <c r="G1200" s="285"/>
      <c r="H1200" s="285"/>
      <c r="I1200" s="285"/>
      <c r="J1200" s="285"/>
      <c r="K1200" s="313"/>
      <c r="L1200" s="285"/>
      <c r="M1200" s="285"/>
      <c r="N1200" s="285"/>
      <c r="O1200" s="285"/>
      <c r="P1200" s="285"/>
    </row>
    <row r="1201" spans="1:16">
      <c r="A1201" s="285"/>
      <c r="B1201" s="281"/>
      <c r="C1201" s="291"/>
      <c r="D1201" s="285"/>
      <c r="E1201" s="285"/>
      <c r="F1201" s="285"/>
      <c r="G1201" s="285"/>
      <c r="H1201" s="285"/>
      <c r="I1201" s="285"/>
      <c r="J1201" s="285"/>
      <c r="K1201" s="314"/>
      <c r="L1201" s="285"/>
      <c r="M1201" s="285"/>
      <c r="N1201" s="285"/>
      <c r="O1201" s="285"/>
      <c r="P1201" s="285"/>
    </row>
    <row r="1202" spans="1:16">
      <c r="A1202" s="281"/>
      <c r="B1202" s="281">
        <v>297</v>
      </c>
      <c r="C1202" s="282"/>
      <c r="D1202" s="281"/>
      <c r="E1202" s="281"/>
      <c r="F1202" s="281"/>
      <c r="G1202" s="281"/>
      <c r="H1202" s="281"/>
      <c r="I1202" s="281"/>
      <c r="J1202" s="321"/>
      <c r="K1202" s="312"/>
      <c r="L1202" s="321"/>
      <c r="M1202" s="322"/>
      <c r="N1202" s="322"/>
      <c r="O1202" s="322"/>
      <c r="P1202" s="322"/>
    </row>
    <row r="1203" spans="1:16">
      <c r="A1203" s="281"/>
      <c r="B1203" s="281"/>
      <c r="C1203" s="282"/>
      <c r="D1203" s="281"/>
      <c r="E1203" s="281"/>
      <c r="F1203" s="281"/>
      <c r="G1203" s="281"/>
      <c r="H1203" s="281"/>
      <c r="I1203" s="281"/>
      <c r="J1203" s="319"/>
      <c r="K1203" s="313"/>
      <c r="L1203" s="319"/>
      <c r="M1203" s="313"/>
      <c r="N1203" s="313"/>
      <c r="O1203" s="313"/>
      <c r="P1203" s="313"/>
    </row>
    <row r="1204" spans="1:16">
      <c r="A1204" s="281"/>
      <c r="B1204" s="281"/>
      <c r="C1204" s="282"/>
      <c r="D1204" s="281"/>
      <c r="E1204" s="281"/>
      <c r="F1204" s="281"/>
      <c r="G1204" s="281"/>
      <c r="H1204" s="281"/>
      <c r="I1204" s="292"/>
      <c r="J1204" s="319"/>
      <c r="K1204" s="313"/>
      <c r="L1204" s="319"/>
      <c r="M1204" s="313"/>
      <c r="N1204" s="313"/>
      <c r="O1204" s="313"/>
      <c r="P1204" s="313"/>
    </row>
    <row r="1205" spans="1:16">
      <c r="A1205" s="281"/>
      <c r="B1205" s="281"/>
      <c r="C1205" s="282"/>
      <c r="D1205" s="281"/>
      <c r="E1205" s="281"/>
      <c r="F1205" s="281"/>
      <c r="G1205" s="281"/>
      <c r="H1205" s="281"/>
      <c r="I1205" s="292"/>
      <c r="J1205" s="320"/>
      <c r="K1205" s="314"/>
      <c r="L1205" s="320"/>
      <c r="M1205" s="314"/>
      <c r="N1205" s="314"/>
      <c r="O1205" s="314"/>
      <c r="P1205" s="314"/>
    </row>
    <row r="1206" spans="1:16">
      <c r="A1206" s="285"/>
      <c r="B1206" s="281">
        <v>298</v>
      </c>
      <c r="C1206" s="291"/>
      <c r="D1206" s="285"/>
      <c r="E1206" s="285"/>
      <c r="F1206" s="285"/>
      <c r="G1206" s="285"/>
      <c r="H1206" s="285"/>
      <c r="I1206" s="285"/>
      <c r="J1206" s="285"/>
      <c r="K1206" s="312"/>
      <c r="L1206" s="285"/>
      <c r="M1206" s="286"/>
      <c r="N1206" s="286"/>
      <c r="O1206" s="286"/>
      <c r="P1206" s="286"/>
    </row>
    <row r="1207" spans="1:16">
      <c r="A1207" s="285"/>
      <c r="B1207" s="281"/>
      <c r="C1207" s="291"/>
      <c r="D1207" s="285"/>
      <c r="E1207" s="285"/>
      <c r="F1207" s="285"/>
      <c r="G1207" s="285"/>
      <c r="H1207" s="285"/>
      <c r="I1207" s="285"/>
      <c r="J1207" s="285"/>
      <c r="K1207" s="313"/>
      <c r="L1207" s="285"/>
      <c r="M1207" s="286"/>
      <c r="N1207" s="286"/>
      <c r="O1207" s="286"/>
      <c r="P1207" s="286"/>
    </row>
    <row r="1208" spans="1:16">
      <c r="A1208" s="285"/>
      <c r="B1208" s="281"/>
      <c r="C1208" s="291"/>
      <c r="D1208" s="285"/>
      <c r="E1208" s="285"/>
      <c r="F1208" s="285"/>
      <c r="G1208" s="285"/>
      <c r="H1208" s="285"/>
      <c r="I1208" s="285"/>
      <c r="J1208" s="285"/>
      <c r="K1208" s="313"/>
      <c r="L1208" s="285"/>
      <c r="M1208" s="286"/>
      <c r="N1208" s="286"/>
      <c r="O1208" s="286"/>
      <c r="P1208" s="286"/>
    </row>
    <row r="1209" spans="1:16">
      <c r="A1209" s="285"/>
      <c r="B1209" s="281"/>
      <c r="C1209" s="291"/>
      <c r="D1209" s="285"/>
      <c r="E1209" s="285"/>
      <c r="F1209" s="285"/>
      <c r="G1209" s="285"/>
      <c r="H1209" s="285"/>
      <c r="I1209" s="285"/>
      <c r="J1209" s="285"/>
      <c r="K1209" s="314"/>
      <c r="L1209" s="285"/>
      <c r="M1209" s="286"/>
      <c r="N1209" s="286"/>
      <c r="O1209" s="286"/>
      <c r="P1209" s="286"/>
    </row>
    <row r="1210" spans="1:16">
      <c r="A1210" s="281"/>
      <c r="B1210" s="281">
        <v>299</v>
      </c>
      <c r="C1210" s="282"/>
      <c r="D1210" s="281"/>
      <c r="E1210" s="281"/>
      <c r="F1210" s="281"/>
      <c r="G1210" s="281"/>
      <c r="H1210" s="281"/>
      <c r="I1210" s="281"/>
      <c r="J1210" s="321"/>
      <c r="K1210" s="312"/>
      <c r="L1210" s="321"/>
      <c r="M1210" s="322"/>
      <c r="N1210" s="322"/>
      <c r="O1210" s="322"/>
      <c r="P1210" s="322"/>
    </row>
    <row r="1211" spans="1:16">
      <c r="A1211" s="281"/>
      <c r="B1211" s="281"/>
      <c r="C1211" s="282"/>
      <c r="D1211" s="281"/>
      <c r="E1211" s="281"/>
      <c r="F1211" s="281"/>
      <c r="G1211" s="281"/>
      <c r="H1211" s="281"/>
      <c r="I1211" s="281"/>
      <c r="J1211" s="319"/>
      <c r="K1211" s="313"/>
      <c r="L1211" s="319"/>
      <c r="M1211" s="313"/>
      <c r="N1211" s="313"/>
      <c r="O1211" s="313"/>
      <c r="P1211" s="313"/>
    </row>
    <row r="1212" spans="1:16">
      <c r="A1212" s="281"/>
      <c r="B1212" s="281"/>
      <c r="C1212" s="282"/>
      <c r="D1212" s="281"/>
      <c r="E1212" s="281"/>
      <c r="F1212" s="281"/>
      <c r="G1212" s="281"/>
      <c r="H1212" s="281"/>
      <c r="I1212" s="292"/>
      <c r="J1212" s="319"/>
      <c r="K1212" s="313"/>
      <c r="L1212" s="319"/>
      <c r="M1212" s="313"/>
      <c r="N1212" s="313"/>
      <c r="O1212" s="313"/>
      <c r="P1212" s="313"/>
    </row>
    <row r="1213" spans="1:16">
      <c r="A1213" s="281"/>
      <c r="B1213" s="281"/>
      <c r="C1213" s="282"/>
      <c r="D1213" s="281"/>
      <c r="E1213" s="281"/>
      <c r="F1213" s="281"/>
      <c r="G1213" s="281"/>
      <c r="H1213" s="281"/>
      <c r="I1213" s="292"/>
      <c r="J1213" s="320"/>
      <c r="K1213" s="314"/>
      <c r="L1213" s="320"/>
      <c r="M1213" s="314"/>
      <c r="N1213" s="314"/>
      <c r="O1213" s="314"/>
      <c r="P1213" s="314"/>
    </row>
    <row r="1214" spans="1:16">
      <c r="A1214" s="285"/>
      <c r="B1214" s="281">
        <v>300</v>
      </c>
      <c r="C1214" s="291"/>
      <c r="D1214" s="285"/>
      <c r="E1214" s="285"/>
      <c r="F1214" s="285"/>
      <c r="G1214" s="285"/>
      <c r="H1214" s="285"/>
      <c r="I1214" s="285"/>
      <c r="J1214" s="285"/>
      <c r="K1214" s="312"/>
      <c r="L1214" s="285"/>
      <c r="M1214" s="285"/>
      <c r="N1214" s="285"/>
      <c r="O1214" s="285"/>
      <c r="P1214" s="285"/>
    </row>
    <row r="1215" spans="1:16">
      <c r="A1215" s="285"/>
      <c r="B1215" s="281"/>
      <c r="C1215" s="291"/>
      <c r="D1215" s="285"/>
      <c r="E1215" s="285"/>
      <c r="F1215" s="285"/>
      <c r="G1215" s="285"/>
      <c r="H1215" s="285"/>
      <c r="I1215" s="285"/>
      <c r="J1215" s="285"/>
      <c r="K1215" s="313"/>
      <c r="L1215" s="285"/>
      <c r="M1215" s="285"/>
      <c r="N1215" s="285"/>
      <c r="O1215" s="285"/>
      <c r="P1215" s="285"/>
    </row>
    <row r="1216" spans="1:16">
      <c r="A1216" s="285"/>
      <c r="B1216" s="281"/>
      <c r="C1216" s="291"/>
      <c r="D1216" s="285"/>
      <c r="E1216" s="285"/>
      <c r="F1216" s="285"/>
      <c r="G1216" s="285"/>
      <c r="H1216" s="285"/>
      <c r="I1216" s="285"/>
      <c r="J1216" s="285"/>
      <c r="K1216" s="313"/>
      <c r="L1216" s="285"/>
      <c r="M1216" s="285"/>
      <c r="N1216" s="285"/>
      <c r="O1216" s="285"/>
      <c r="P1216" s="285"/>
    </row>
    <row r="1217" spans="1:16">
      <c r="A1217" s="285"/>
      <c r="B1217" s="281"/>
      <c r="C1217" s="291"/>
      <c r="D1217" s="285"/>
      <c r="E1217" s="285"/>
      <c r="F1217" s="285"/>
      <c r="G1217" s="285"/>
      <c r="H1217" s="285"/>
      <c r="I1217" s="285"/>
      <c r="J1217" s="285"/>
      <c r="K1217" s="314"/>
      <c r="L1217" s="285"/>
      <c r="M1217" s="285"/>
      <c r="N1217" s="285"/>
      <c r="O1217" s="285"/>
      <c r="P1217" s="285"/>
    </row>
    <row r="1218" spans="1:16">
      <c r="A1218" s="281"/>
      <c r="B1218" s="281">
        <v>301</v>
      </c>
      <c r="C1218" s="282"/>
      <c r="D1218" s="281"/>
      <c r="E1218" s="281"/>
      <c r="F1218" s="281"/>
      <c r="G1218" s="281"/>
      <c r="H1218" s="281"/>
      <c r="I1218" s="281"/>
      <c r="J1218" s="321"/>
      <c r="K1218" s="312"/>
      <c r="L1218" s="321"/>
      <c r="M1218" s="322"/>
      <c r="N1218" s="322"/>
      <c r="O1218" s="322"/>
      <c r="P1218" s="322"/>
    </row>
    <row r="1219" spans="1:16">
      <c r="A1219" s="281"/>
      <c r="B1219" s="281"/>
      <c r="C1219" s="282"/>
      <c r="D1219" s="281"/>
      <c r="E1219" s="281"/>
      <c r="F1219" s="281"/>
      <c r="G1219" s="281"/>
      <c r="H1219" s="281"/>
      <c r="I1219" s="281"/>
      <c r="J1219" s="319"/>
      <c r="K1219" s="313"/>
      <c r="L1219" s="319"/>
      <c r="M1219" s="313"/>
      <c r="N1219" s="313"/>
      <c r="O1219" s="313"/>
      <c r="P1219" s="313"/>
    </row>
    <row r="1220" spans="1:16">
      <c r="A1220" s="281"/>
      <c r="B1220" s="281"/>
      <c r="C1220" s="282"/>
      <c r="D1220" s="281"/>
      <c r="E1220" s="281"/>
      <c r="F1220" s="281"/>
      <c r="G1220" s="281"/>
      <c r="H1220" s="281"/>
      <c r="I1220" s="292"/>
      <c r="J1220" s="319"/>
      <c r="K1220" s="313"/>
      <c r="L1220" s="319"/>
      <c r="M1220" s="313"/>
      <c r="N1220" s="313"/>
      <c r="O1220" s="313"/>
      <c r="P1220" s="313"/>
    </row>
    <row r="1221" spans="1:16">
      <c r="A1221" s="281"/>
      <c r="B1221" s="281"/>
      <c r="C1221" s="282"/>
      <c r="D1221" s="281"/>
      <c r="E1221" s="281"/>
      <c r="F1221" s="281"/>
      <c r="G1221" s="281"/>
      <c r="H1221" s="281"/>
      <c r="I1221" s="292"/>
      <c r="J1221" s="320"/>
      <c r="K1221" s="314"/>
      <c r="L1221" s="320"/>
      <c r="M1221" s="314"/>
      <c r="N1221" s="314"/>
      <c r="O1221" s="314"/>
      <c r="P1221" s="314"/>
    </row>
    <row r="1222" spans="1:16">
      <c r="A1222" s="286"/>
      <c r="B1222" s="281">
        <v>302</v>
      </c>
      <c r="C1222" s="286"/>
      <c r="D1222" s="286"/>
      <c r="E1222" s="286"/>
      <c r="F1222" s="286"/>
      <c r="G1222" s="286"/>
      <c r="H1222" s="286"/>
      <c r="I1222" s="286"/>
      <c r="J1222" s="286"/>
      <c r="K1222" s="312"/>
      <c r="L1222" s="286"/>
      <c r="M1222" s="286"/>
      <c r="N1222" s="286"/>
      <c r="O1222" s="286"/>
      <c r="P1222" s="286"/>
    </row>
    <row r="1223" spans="1:16">
      <c r="A1223" s="286"/>
      <c r="B1223" s="281"/>
      <c r="C1223" s="286"/>
      <c r="D1223" s="286"/>
      <c r="E1223" s="286"/>
      <c r="F1223" s="286"/>
      <c r="G1223" s="286"/>
      <c r="H1223" s="286"/>
      <c r="I1223" s="286"/>
      <c r="J1223" s="286"/>
      <c r="K1223" s="313"/>
      <c r="L1223" s="286"/>
      <c r="M1223" s="286"/>
      <c r="N1223" s="286"/>
      <c r="O1223" s="286"/>
      <c r="P1223" s="286"/>
    </row>
    <row r="1224" spans="1:16">
      <c r="A1224" s="286"/>
      <c r="B1224" s="281"/>
      <c r="C1224" s="286"/>
      <c r="D1224" s="286"/>
      <c r="E1224" s="286"/>
      <c r="F1224" s="286"/>
      <c r="G1224" s="286"/>
      <c r="H1224" s="286"/>
      <c r="I1224" s="286"/>
      <c r="J1224" s="286"/>
      <c r="K1224" s="313"/>
      <c r="L1224" s="286"/>
      <c r="M1224" s="286"/>
      <c r="N1224" s="286"/>
      <c r="O1224" s="286"/>
      <c r="P1224" s="286"/>
    </row>
    <row r="1225" spans="1:16">
      <c r="A1225" s="286"/>
      <c r="B1225" s="281"/>
      <c r="C1225" s="286"/>
      <c r="D1225" s="286"/>
      <c r="E1225" s="286"/>
      <c r="F1225" s="286"/>
      <c r="G1225" s="286"/>
      <c r="H1225" s="286"/>
      <c r="I1225" s="286"/>
      <c r="J1225" s="286"/>
      <c r="K1225" s="314"/>
      <c r="L1225" s="286"/>
      <c r="M1225" s="286"/>
      <c r="N1225" s="286"/>
      <c r="O1225" s="286"/>
      <c r="P1225" s="286"/>
    </row>
    <row r="1226" spans="1:16">
      <c r="A1226" s="281"/>
      <c r="B1226" s="281">
        <v>303</v>
      </c>
      <c r="C1226" s="282"/>
      <c r="D1226" s="281"/>
      <c r="E1226" s="281"/>
      <c r="F1226" s="281"/>
      <c r="G1226" s="281"/>
      <c r="H1226" s="281"/>
      <c r="I1226" s="281"/>
      <c r="J1226" s="321"/>
      <c r="K1226" s="312"/>
      <c r="L1226" s="321"/>
      <c r="M1226" s="322"/>
      <c r="N1226" s="322"/>
      <c r="O1226" s="322"/>
      <c r="P1226" s="322"/>
    </row>
    <row r="1227" spans="1:16">
      <c r="A1227" s="281"/>
      <c r="B1227" s="281"/>
      <c r="C1227" s="282"/>
      <c r="D1227" s="281"/>
      <c r="E1227" s="281"/>
      <c r="F1227" s="281"/>
      <c r="G1227" s="281"/>
      <c r="H1227" s="281"/>
      <c r="I1227" s="281"/>
      <c r="J1227" s="319"/>
      <c r="K1227" s="313"/>
      <c r="L1227" s="319"/>
      <c r="M1227" s="313"/>
      <c r="N1227" s="313"/>
      <c r="O1227" s="313"/>
      <c r="P1227" s="313"/>
    </row>
    <row r="1228" spans="1:16">
      <c r="A1228" s="281"/>
      <c r="B1228" s="281"/>
      <c r="C1228" s="282"/>
      <c r="D1228" s="281"/>
      <c r="E1228" s="281"/>
      <c r="F1228" s="281"/>
      <c r="G1228" s="281"/>
      <c r="H1228" s="281"/>
      <c r="I1228" s="292"/>
      <c r="J1228" s="319"/>
      <c r="K1228" s="313"/>
      <c r="L1228" s="319"/>
      <c r="M1228" s="313"/>
      <c r="N1228" s="313"/>
      <c r="O1228" s="313"/>
      <c r="P1228" s="313"/>
    </row>
    <row r="1229" spans="1:16">
      <c r="A1229" s="281"/>
      <c r="B1229" s="281"/>
      <c r="C1229" s="282"/>
      <c r="D1229" s="281"/>
      <c r="E1229" s="281"/>
      <c r="F1229" s="281"/>
      <c r="G1229" s="281"/>
      <c r="H1229" s="281"/>
      <c r="I1229" s="292"/>
      <c r="J1229" s="320"/>
      <c r="K1229" s="314"/>
      <c r="L1229" s="320"/>
      <c r="M1229" s="314"/>
      <c r="N1229" s="314"/>
      <c r="O1229" s="314"/>
      <c r="P1229" s="314"/>
    </row>
    <row r="1230" spans="1:16">
      <c r="A1230" s="285"/>
      <c r="B1230" s="281">
        <v>304</v>
      </c>
      <c r="C1230" s="291"/>
      <c r="D1230" s="285"/>
      <c r="E1230" s="285"/>
      <c r="F1230" s="285"/>
      <c r="G1230" s="285"/>
      <c r="H1230" s="285"/>
      <c r="I1230" s="285"/>
      <c r="J1230" s="285"/>
      <c r="K1230" s="312"/>
      <c r="L1230" s="285"/>
      <c r="M1230" s="285"/>
      <c r="N1230" s="285"/>
      <c r="O1230" s="285"/>
      <c r="P1230" s="285"/>
    </row>
    <row r="1231" spans="1:16">
      <c r="A1231" s="285"/>
      <c r="B1231" s="281"/>
      <c r="C1231" s="291"/>
      <c r="D1231" s="285"/>
      <c r="E1231" s="285"/>
      <c r="F1231" s="285"/>
      <c r="G1231" s="285"/>
      <c r="H1231" s="285"/>
      <c r="I1231" s="285"/>
      <c r="J1231" s="285"/>
      <c r="K1231" s="313"/>
      <c r="L1231" s="285"/>
      <c r="M1231" s="285"/>
      <c r="N1231" s="285"/>
      <c r="O1231" s="285"/>
      <c r="P1231" s="285"/>
    </row>
    <row r="1232" spans="1:16">
      <c r="A1232" s="285"/>
      <c r="B1232" s="281"/>
      <c r="C1232" s="291"/>
      <c r="D1232" s="285"/>
      <c r="E1232" s="285"/>
      <c r="F1232" s="285"/>
      <c r="G1232" s="285"/>
      <c r="H1232" s="285"/>
      <c r="I1232" s="285"/>
      <c r="J1232" s="285"/>
      <c r="K1232" s="313"/>
      <c r="L1232" s="285"/>
      <c r="M1232" s="285"/>
      <c r="N1232" s="285"/>
      <c r="O1232" s="285"/>
      <c r="P1232" s="285"/>
    </row>
    <row r="1233" spans="1:16">
      <c r="A1233" s="285"/>
      <c r="B1233" s="281"/>
      <c r="C1233" s="291"/>
      <c r="D1233" s="285"/>
      <c r="E1233" s="285"/>
      <c r="F1233" s="285"/>
      <c r="G1233" s="285"/>
      <c r="H1233" s="285"/>
      <c r="I1233" s="285"/>
      <c r="J1233" s="285"/>
      <c r="K1233" s="314"/>
      <c r="L1233" s="285"/>
      <c r="M1233" s="285"/>
      <c r="N1233" s="285"/>
      <c r="O1233" s="285"/>
      <c r="P1233" s="285"/>
    </row>
    <row r="1234" spans="1:16">
      <c r="A1234" s="281"/>
      <c r="B1234" s="281">
        <v>305</v>
      </c>
      <c r="C1234" s="282"/>
      <c r="D1234" s="281"/>
      <c r="E1234" s="281"/>
      <c r="F1234" s="281"/>
      <c r="G1234" s="281"/>
      <c r="H1234" s="281"/>
      <c r="I1234" s="281"/>
      <c r="J1234" s="321"/>
      <c r="K1234" s="312"/>
      <c r="L1234" s="321"/>
      <c r="M1234" s="322"/>
      <c r="N1234" s="322"/>
      <c r="O1234" s="322"/>
      <c r="P1234" s="322"/>
    </row>
    <row r="1235" spans="1:16">
      <c r="A1235" s="281"/>
      <c r="B1235" s="281"/>
      <c r="C1235" s="282"/>
      <c r="D1235" s="281"/>
      <c r="E1235" s="281"/>
      <c r="F1235" s="281"/>
      <c r="G1235" s="281"/>
      <c r="H1235" s="281"/>
      <c r="I1235" s="281"/>
      <c r="J1235" s="319"/>
      <c r="K1235" s="313"/>
      <c r="L1235" s="319"/>
      <c r="M1235" s="313"/>
      <c r="N1235" s="313"/>
      <c r="O1235" s="313"/>
      <c r="P1235" s="313"/>
    </row>
    <row r="1236" spans="1:16">
      <c r="A1236" s="281"/>
      <c r="B1236" s="281"/>
      <c r="C1236" s="282"/>
      <c r="D1236" s="281"/>
      <c r="E1236" s="281"/>
      <c r="F1236" s="281"/>
      <c r="G1236" s="281"/>
      <c r="H1236" s="281"/>
      <c r="I1236" s="292"/>
      <c r="J1236" s="319"/>
      <c r="K1236" s="313"/>
      <c r="L1236" s="319"/>
      <c r="M1236" s="313"/>
      <c r="N1236" s="313"/>
      <c r="O1236" s="313"/>
      <c r="P1236" s="313"/>
    </row>
    <row r="1237" spans="1:16">
      <c r="A1237" s="281"/>
      <c r="B1237" s="281"/>
      <c r="C1237" s="282"/>
      <c r="D1237" s="281"/>
      <c r="E1237" s="281"/>
      <c r="F1237" s="281"/>
      <c r="G1237" s="281"/>
      <c r="H1237" s="281"/>
      <c r="I1237" s="292"/>
      <c r="J1237" s="320"/>
      <c r="K1237" s="314"/>
      <c r="L1237" s="320"/>
      <c r="M1237" s="314"/>
      <c r="N1237" s="314"/>
      <c r="O1237" s="314"/>
      <c r="P1237" s="314"/>
    </row>
    <row r="1238" spans="1:16">
      <c r="A1238" s="285"/>
      <c r="B1238" s="281">
        <v>306</v>
      </c>
      <c r="C1238" s="291"/>
      <c r="D1238" s="285"/>
      <c r="E1238" s="285"/>
      <c r="F1238" s="285"/>
      <c r="G1238" s="285"/>
      <c r="H1238" s="285"/>
      <c r="I1238" s="286"/>
      <c r="J1238" s="286"/>
      <c r="K1238" s="312"/>
      <c r="L1238" s="286"/>
      <c r="M1238" s="286"/>
      <c r="N1238" s="286"/>
      <c r="O1238" s="286"/>
      <c r="P1238" s="286"/>
    </row>
    <row r="1239" spans="1:16">
      <c r="A1239" s="285"/>
      <c r="B1239" s="281"/>
      <c r="C1239" s="291"/>
      <c r="D1239" s="285"/>
      <c r="E1239" s="285"/>
      <c r="F1239" s="285"/>
      <c r="G1239" s="285"/>
      <c r="H1239" s="285"/>
      <c r="I1239" s="286"/>
      <c r="J1239" s="286"/>
      <c r="K1239" s="313"/>
      <c r="L1239" s="286"/>
      <c r="M1239" s="286"/>
      <c r="N1239" s="286"/>
      <c r="O1239" s="286"/>
      <c r="P1239" s="286"/>
    </row>
    <row r="1240" spans="1:16">
      <c r="A1240" s="285"/>
      <c r="B1240" s="281"/>
      <c r="C1240" s="291"/>
      <c r="D1240" s="285"/>
      <c r="E1240" s="285"/>
      <c r="F1240" s="285"/>
      <c r="G1240" s="285"/>
      <c r="H1240" s="285"/>
      <c r="I1240" s="286"/>
      <c r="J1240" s="286"/>
      <c r="K1240" s="313"/>
      <c r="L1240" s="286"/>
      <c r="M1240" s="286"/>
      <c r="N1240" s="286"/>
      <c r="O1240" s="286"/>
      <c r="P1240" s="286"/>
    </row>
    <row r="1241" spans="1:16">
      <c r="A1241" s="285"/>
      <c r="B1241" s="281"/>
      <c r="C1241" s="291"/>
      <c r="D1241" s="285"/>
      <c r="E1241" s="285"/>
      <c r="F1241" s="285"/>
      <c r="G1241" s="285"/>
      <c r="H1241" s="285"/>
      <c r="I1241" s="286"/>
      <c r="J1241" s="286"/>
      <c r="K1241" s="314"/>
      <c r="L1241" s="286"/>
      <c r="M1241" s="286"/>
      <c r="N1241" s="286"/>
      <c r="O1241" s="286"/>
      <c r="P1241" s="286"/>
    </row>
    <row r="1242" spans="1:16">
      <c r="A1242" s="281"/>
      <c r="B1242" s="281">
        <v>307</v>
      </c>
      <c r="C1242" s="282"/>
      <c r="D1242" s="281"/>
      <c r="E1242" s="281"/>
      <c r="F1242" s="281"/>
      <c r="G1242" s="281"/>
      <c r="H1242" s="281"/>
      <c r="I1242" s="281"/>
      <c r="J1242" s="321"/>
      <c r="K1242" s="312"/>
      <c r="L1242" s="321"/>
      <c r="M1242" s="322"/>
      <c r="N1242" s="322"/>
      <c r="O1242" s="322"/>
      <c r="P1242" s="322"/>
    </row>
    <row r="1243" spans="1:16">
      <c r="A1243" s="281"/>
      <c r="B1243" s="281"/>
      <c r="C1243" s="282"/>
      <c r="D1243" s="281"/>
      <c r="E1243" s="281"/>
      <c r="F1243" s="281"/>
      <c r="G1243" s="281"/>
      <c r="H1243" s="281"/>
      <c r="I1243" s="281"/>
      <c r="J1243" s="319"/>
      <c r="K1243" s="313"/>
      <c r="L1243" s="319"/>
      <c r="M1243" s="313"/>
      <c r="N1243" s="313"/>
      <c r="O1243" s="313"/>
      <c r="P1243" s="313"/>
    </row>
    <row r="1244" spans="1:16">
      <c r="A1244" s="281"/>
      <c r="B1244" s="281"/>
      <c r="C1244" s="282"/>
      <c r="D1244" s="281"/>
      <c r="E1244" s="281"/>
      <c r="F1244" s="281"/>
      <c r="G1244" s="281"/>
      <c r="H1244" s="281"/>
      <c r="I1244" s="292"/>
      <c r="J1244" s="319"/>
      <c r="K1244" s="313"/>
      <c r="L1244" s="319"/>
      <c r="M1244" s="313"/>
      <c r="N1244" s="313"/>
      <c r="O1244" s="313"/>
      <c r="P1244" s="313"/>
    </row>
    <row r="1245" spans="1:16">
      <c r="A1245" s="281"/>
      <c r="B1245" s="281"/>
      <c r="C1245" s="282"/>
      <c r="D1245" s="281"/>
      <c r="E1245" s="281"/>
      <c r="F1245" s="281"/>
      <c r="G1245" s="281"/>
      <c r="H1245" s="281"/>
      <c r="I1245" s="292"/>
      <c r="J1245" s="320"/>
      <c r="K1245" s="314"/>
      <c r="L1245" s="320"/>
      <c r="M1245" s="314"/>
      <c r="N1245" s="314"/>
      <c r="O1245" s="314"/>
      <c r="P1245" s="314"/>
    </row>
    <row r="1246" spans="1:16">
      <c r="A1246" s="285"/>
      <c r="B1246" s="281">
        <v>308</v>
      </c>
      <c r="C1246" s="291"/>
      <c r="D1246" s="285"/>
      <c r="E1246" s="285"/>
      <c r="F1246" s="285"/>
      <c r="G1246" s="285"/>
      <c r="H1246" s="285"/>
      <c r="I1246" s="285"/>
      <c r="J1246" s="285"/>
      <c r="K1246" s="312"/>
      <c r="L1246" s="285"/>
      <c r="M1246" s="285"/>
      <c r="N1246" s="285"/>
      <c r="O1246" s="285"/>
      <c r="P1246" s="285"/>
    </row>
    <row r="1247" spans="1:16">
      <c r="A1247" s="285"/>
      <c r="B1247" s="281"/>
      <c r="C1247" s="291"/>
      <c r="D1247" s="285"/>
      <c r="E1247" s="285"/>
      <c r="F1247" s="285"/>
      <c r="G1247" s="285"/>
      <c r="H1247" s="285"/>
      <c r="I1247" s="285"/>
      <c r="J1247" s="285"/>
      <c r="K1247" s="313"/>
      <c r="L1247" s="285"/>
      <c r="M1247" s="285"/>
      <c r="N1247" s="285"/>
      <c r="O1247" s="285"/>
      <c r="P1247" s="285"/>
    </row>
    <row r="1248" spans="1:16">
      <c r="A1248" s="285"/>
      <c r="B1248" s="281"/>
      <c r="C1248" s="291"/>
      <c r="D1248" s="285"/>
      <c r="E1248" s="285"/>
      <c r="F1248" s="285"/>
      <c r="G1248" s="285"/>
      <c r="H1248" s="285"/>
      <c r="I1248" s="285"/>
      <c r="J1248" s="285"/>
      <c r="K1248" s="313"/>
      <c r="L1248" s="285"/>
      <c r="M1248" s="285"/>
      <c r="N1248" s="285"/>
      <c r="O1248" s="285"/>
      <c r="P1248" s="285"/>
    </row>
    <row r="1249" spans="1:16">
      <c r="A1249" s="285"/>
      <c r="B1249" s="281"/>
      <c r="C1249" s="291"/>
      <c r="D1249" s="285"/>
      <c r="E1249" s="285"/>
      <c r="F1249" s="285"/>
      <c r="G1249" s="285"/>
      <c r="H1249" s="285"/>
      <c r="I1249" s="285"/>
      <c r="J1249" s="285"/>
      <c r="K1249" s="314"/>
      <c r="L1249" s="285"/>
      <c r="M1249" s="285"/>
      <c r="N1249" s="285"/>
      <c r="O1249" s="285"/>
      <c r="P1249" s="285"/>
    </row>
    <row r="1250" spans="1:16">
      <c r="A1250" s="281"/>
      <c r="B1250" s="281">
        <v>309</v>
      </c>
      <c r="C1250" s="282"/>
      <c r="D1250" s="281"/>
      <c r="E1250" s="281"/>
      <c r="F1250" s="281"/>
      <c r="G1250" s="281"/>
      <c r="H1250" s="281"/>
      <c r="I1250" s="281"/>
      <c r="J1250" s="321"/>
      <c r="K1250" s="312"/>
      <c r="L1250" s="321"/>
      <c r="M1250" s="322"/>
      <c r="N1250" s="322"/>
      <c r="O1250" s="322"/>
      <c r="P1250" s="322"/>
    </row>
    <row r="1251" spans="1:16">
      <c r="A1251" s="281"/>
      <c r="B1251" s="281"/>
      <c r="C1251" s="282"/>
      <c r="D1251" s="281"/>
      <c r="E1251" s="281"/>
      <c r="F1251" s="281"/>
      <c r="G1251" s="281"/>
      <c r="H1251" s="281"/>
      <c r="I1251" s="281"/>
      <c r="J1251" s="319"/>
      <c r="K1251" s="313"/>
      <c r="L1251" s="319"/>
      <c r="M1251" s="313"/>
      <c r="N1251" s="313"/>
      <c r="O1251" s="313"/>
      <c r="P1251" s="313"/>
    </row>
    <row r="1252" spans="1:16">
      <c r="A1252" s="281"/>
      <c r="B1252" s="281"/>
      <c r="C1252" s="282"/>
      <c r="D1252" s="281"/>
      <c r="E1252" s="281"/>
      <c r="F1252" s="281"/>
      <c r="G1252" s="281"/>
      <c r="H1252" s="281"/>
      <c r="I1252" s="292"/>
      <c r="J1252" s="319"/>
      <c r="K1252" s="313"/>
      <c r="L1252" s="319"/>
      <c r="M1252" s="313"/>
      <c r="N1252" s="313"/>
      <c r="O1252" s="313"/>
      <c r="P1252" s="313"/>
    </row>
    <row r="1253" spans="1:16">
      <c r="A1253" s="281"/>
      <c r="B1253" s="281"/>
      <c r="C1253" s="282"/>
      <c r="D1253" s="281"/>
      <c r="E1253" s="281"/>
      <c r="F1253" s="281"/>
      <c r="G1253" s="281"/>
      <c r="H1253" s="281"/>
      <c r="I1253" s="292"/>
      <c r="J1253" s="320"/>
      <c r="K1253" s="314"/>
      <c r="L1253" s="320"/>
      <c r="M1253" s="314"/>
      <c r="N1253" s="314"/>
      <c r="O1253" s="314"/>
      <c r="P1253" s="314"/>
    </row>
    <row r="1254" spans="1:16">
      <c r="A1254" s="285"/>
      <c r="B1254" s="281">
        <v>310</v>
      </c>
      <c r="C1254" s="291"/>
      <c r="D1254" s="285"/>
      <c r="E1254" s="285"/>
      <c r="F1254" s="285"/>
      <c r="G1254" s="285"/>
      <c r="H1254" s="285"/>
      <c r="I1254" s="285"/>
      <c r="J1254" s="285"/>
      <c r="K1254" s="312"/>
      <c r="L1254" s="285"/>
      <c r="M1254" s="285"/>
      <c r="N1254" s="285"/>
      <c r="O1254" s="285"/>
      <c r="P1254" s="285"/>
    </row>
    <row r="1255" spans="1:16">
      <c r="A1255" s="285"/>
      <c r="B1255" s="281"/>
      <c r="C1255" s="291"/>
      <c r="D1255" s="285"/>
      <c r="E1255" s="285"/>
      <c r="F1255" s="285"/>
      <c r="G1255" s="285"/>
      <c r="H1255" s="285"/>
      <c r="I1255" s="285"/>
      <c r="J1255" s="285"/>
      <c r="K1255" s="313"/>
      <c r="L1255" s="285"/>
      <c r="M1255" s="285"/>
      <c r="N1255" s="285"/>
      <c r="O1255" s="285"/>
      <c r="P1255" s="285"/>
    </row>
    <row r="1256" spans="1:16">
      <c r="A1256" s="285"/>
      <c r="B1256" s="281"/>
      <c r="C1256" s="291"/>
      <c r="D1256" s="285"/>
      <c r="E1256" s="285"/>
      <c r="F1256" s="285"/>
      <c r="G1256" s="285"/>
      <c r="H1256" s="285"/>
      <c r="I1256" s="285"/>
      <c r="J1256" s="285"/>
      <c r="K1256" s="313"/>
      <c r="L1256" s="285"/>
      <c r="M1256" s="285"/>
      <c r="N1256" s="285"/>
      <c r="O1256" s="285"/>
      <c r="P1256" s="285"/>
    </row>
    <row r="1257" spans="1:16">
      <c r="A1257" s="285"/>
      <c r="B1257" s="281"/>
      <c r="C1257" s="291"/>
      <c r="D1257" s="285"/>
      <c r="E1257" s="285"/>
      <c r="F1257" s="285"/>
      <c r="G1257" s="285"/>
      <c r="H1257" s="285"/>
      <c r="I1257" s="285"/>
      <c r="J1257" s="285"/>
      <c r="K1257" s="314"/>
      <c r="L1257" s="285"/>
      <c r="M1257" s="285"/>
      <c r="N1257" s="285"/>
      <c r="O1257" s="285"/>
      <c r="P1257" s="285"/>
    </row>
    <row r="1258" spans="1:16">
      <c r="A1258" s="281"/>
      <c r="B1258" s="281">
        <v>311</v>
      </c>
      <c r="C1258" s="282"/>
      <c r="D1258" s="281"/>
      <c r="E1258" s="281"/>
      <c r="F1258" s="281"/>
      <c r="G1258" s="281"/>
      <c r="H1258" s="281"/>
      <c r="I1258" s="281"/>
      <c r="J1258" s="321"/>
      <c r="K1258" s="312"/>
      <c r="L1258" s="321"/>
      <c r="M1258" s="322"/>
      <c r="N1258" s="322"/>
      <c r="O1258" s="322"/>
      <c r="P1258" s="322"/>
    </row>
    <row r="1259" spans="1:16">
      <c r="A1259" s="281"/>
      <c r="B1259" s="281"/>
      <c r="C1259" s="282"/>
      <c r="D1259" s="281"/>
      <c r="E1259" s="281"/>
      <c r="F1259" s="281"/>
      <c r="G1259" s="281"/>
      <c r="H1259" s="281"/>
      <c r="I1259" s="281"/>
      <c r="J1259" s="319"/>
      <c r="K1259" s="313"/>
      <c r="L1259" s="319"/>
      <c r="M1259" s="313"/>
      <c r="N1259" s="313"/>
      <c r="O1259" s="313"/>
      <c r="P1259" s="313"/>
    </row>
    <row r="1260" spans="1:16">
      <c r="A1260" s="281"/>
      <c r="B1260" s="281"/>
      <c r="C1260" s="282"/>
      <c r="D1260" s="281"/>
      <c r="E1260" s="281"/>
      <c r="F1260" s="281"/>
      <c r="G1260" s="281"/>
      <c r="H1260" s="281"/>
      <c r="I1260" s="292"/>
      <c r="J1260" s="319"/>
      <c r="K1260" s="313"/>
      <c r="L1260" s="319"/>
      <c r="M1260" s="313"/>
      <c r="N1260" s="313"/>
      <c r="O1260" s="313"/>
      <c r="P1260" s="313"/>
    </row>
    <row r="1261" spans="1:16">
      <c r="A1261" s="281"/>
      <c r="B1261" s="281"/>
      <c r="C1261" s="282"/>
      <c r="D1261" s="281"/>
      <c r="E1261" s="281"/>
      <c r="F1261" s="281"/>
      <c r="G1261" s="281"/>
      <c r="H1261" s="281"/>
      <c r="I1261" s="292"/>
      <c r="J1261" s="320"/>
      <c r="K1261" s="314"/>
      <c r="L1261" s="320"/>
      <c r="M1261" s="314"/>
      <c r="N1261" s="314"/>
      <c r="O1261" s="314"/>
      <c r="P1261" s="314"/>
    </row>
    <row r="1262" spans="1:16">
      <c r="A1262" s="285"/>
      <c r="B1262" s="281">
        <v>312</v>
      </c>
      <c r="C1262" s="291"/>
      <c r="D1262" s="285"/>
      <c r="E1262" s="285"/>
      <c r="F1262" s="285"/>
      <c r="G1262" s="285"/>
      <c r="H1262" s="285"/>
      <c r="I1262" s="285"/>
      <c r="J1262" s="285"/>
      <c r="K1262" s="312"/>
      <c r="L1262" s="286"/>
      <c r="M1262" s="286"/>
      <c r="N1262" s="286"/>
      <c r="O1262" s="286"/>
      <c r="P1262" s="286"/>
    </row>
    <row r="1263" spans="1:16">
      <c r="A1263" s="285"/>
      <c r="B1263" s="281"/>
      <c r="C1263" s="291"/>
      <c r="D1263" s="285"/>
      <c r="E1263" s="285"/>
      <c r="F1263" s="285"/>
      <c r="G1263" s="285"/>
      <c r="H1263" s="285"/>
      <c r="I1263" s="285"/>
      <c r="J1263" s="285"/>
      <c r="K1263" s="313"/>
      <c r="L1263" s="286"/>
      <c r="M1263" s="286"/>
      <c r="N1263" s="286"/>
      <c r="O1263" s="286"/>
      <c r="P1263" s="286"/>
    </row>
    <row r="1264" spans="1:16">
      <c r="A1264" s="285"/>
      <c r="B1264" s="281"/>
      <c r="C1264" s="291"/>
      <c r="D1264" s="285"/>
      <c r="E1264" s="285"/>
      <c r="F1264" s="285"/>
      <c r="G1264" s="285"/>
      <c r="H1264" s="285"/>
      <c r="I1264" s="285"/>
      <c r="J1264" s="285"/>
      <c r="K1264" s="313"/>
      <c r="L1264" s="286"/>
      <c r="M1264" s="286"/>
      <c r="N1264" s="286"/>
      <c r="O1264" s="286"/>
      <c r="P1264" s="286"/>
    </row>
    <row r="1265" spans="1:16">
      <c r="A1265" s="285"/>
      <c r="B1265" s="281"/>
      <c r="C1265" s="291"/>
      <c r="D1265" s="285"/>
      <c r="E1265" s="285"/>
      <c r="F1265" s="285"/>
      <c r="G1265" s="285"/>
      <c r="H1265" s="285"/>
      <c r="I1265" s="285"/>
      <c r="J1265" s="285"/>
      <c r="K1265" s="314"/>
      <c r="L1265" s="286"/>
      <c r="M1265" s="286"/>
      <c r="N1265" s="286"/>
      <c r="O1265" s="286"/>
      <c r="P1265" s="286"/>
    </row>
    <row r="1266" spans="1:16">
      <c r="A1266" s="281"/>
      <c r="B1266" s="281">
        <v>313</v>
      </c>
      <c r="C1266" s="282"/>
      <c r="D1266" s="281"/>
      <c r="E1266" s="281"/>
      <c r="F1266" s="281"/>
      <c r="G1266" s="281"/>
      <c r="H1266" s="281"/>
      <c r="I1266" s="281"/>
      <c r="J1266" s="321"/>
      <c r="K1266" s="312"/>
      <c r="L1266" s="321"/>
      <c r="M1266" s="322"/>
      <c r="N1266" s="322"/>
      <c r="O1266" s="322"/>
      <c r="P1266" s="322"/>
    </row>
    <row r="1267" spans="1:16">
      <c r="A1267" s="281"/>
      <c r="B1267" s="281"/>
      <c r="C1267" s="282"/>
      <c r="D1267" s="281"/>
      <c r="E1267" s="281"/>
      <c r="F1267" s="281"/>
      <c r="G1267" s="281"/>
      <c r="H1267" s="281"/>
      <c r="I1267" s="281"/>
      <c r="J1267" s="319"/>
      <c r="K1267" s="313"/>
      <c r="L1267" s="319"/>
      <c r="M1267" s="313"/>
      <c r="N1267" s="313"/>
      <c r="O1267" s="313"/>
      <c r="P1267" s="313"/>
    </row>
    <row r="1268" spans="1:16">
      <c r="A1268" s="281"/>
      <c r="B1268" s="281"/>
      <c r="C1268" s="282"/>
      <c r="D1268" s="281"/>
      <c r="E1268" s="281"/>
      <c r="F1268" s="281"/>
      <c r="G1268" s="281"/>
      <c r="H1268" s="281"/>
      <c r="I1268" s="292"/>
      <c r="J1268" s="319"/>
      <c r="K1268" s="313"/>
      <c r="L1268" s="319"/>
      <c r="M1268" s="313"/>
      <c r="N1268" s="313"/>
      <c r="O1268" s="313"/>
      <c r="P1268" s="313"/>
    </row>
    <row r="1269" spans="1:16">
      <c r="A1269" s="281"/>
      <c r="B1269" s="281"/>
      <c r="C1269" s="282"/>
      <c r="D1269" s="281"/>
      <c r="E1269" s="281"/>
      <c r="F1269" s="281"/>
      <c r="G1269" s="281"/>
      <c r="H1269" s="281"/>
      <c r="I1269" s="292"/>
      <c r="J1269" s="320"/>
      <c r="K1269" s="314"/>
      <c r="L1269" s="320"/>
      <c r="M1269" s="314"/>
      <c r="N1269" s="314"/>
      <c r="O1269" s="314"/>
      <c r="P1269" s="314"/>
    </row>
    <row r="1270" spans="1:16">
      <c r="A1270" s="285"/>
      <c r="B1270" s="281">
        <v>314</v>
      </c>
      <c r="C1270" s="291"/>
      <c r="D1270" s="285"/>
      <c r="E1270" s="285"/>
      <c r="F1270" s="285"/>
      <c r="G1270" s="285"/>
      <c r="H1270" s="285"/>
      <c r="I1270" s="285"/>
      <c r="J1270" s="285"/>
      <c r="K1270" s="312"/>
      <c r="L1270" s="285"/>
      <c r="M1270" s="285"/>
      <c r="N1270" s="285"/>
      <c r="O1270" s="285"/>
      <c r="P1270" s="285"/>
    </row>
    <row r="1271" spans="1:16">
      <c r="A1271" s="285"/>
      <c r="B1271" s="281"/>
      <c r="C1271" s="291"/>
      <c r="D1271" s="285"/>
      <c r="E1271" s="285"/>
      <c r="F1271" s="285"/>
      <c r="G1271" s="285"/>
      <c r="H1271" s="285"/>
      <c r="I1271" s="285"/>
      <c r="J1271" s="285"/>
      <c r="K1271" s="313"/>
      <c r="L1271" s="285"/>
      <c r="M1271" s="285"/>
      <c r="N1271" s="285"/>
      <c r="O1271" s="285"/>
      <c r="P1271" s="285"/>
    </row>
    <row r="1272" spans="1:16">
      <c r="A1272" s="285"/>
      <c r="B1272" s="281"/>
      <c r="C1272" s="291"/>
      <c r="D1272" s="285"/>
      <c r="E1272" s="285"/>
      <c r="F1272" s="285"/>
      <c r="G1272" s="285"/>
      <c r="H1272" s="285"/>
      <c r="I1272" s="285"/>
      <c r="J1272" s="285"/>
      <c r="K1272" s="313"/>
      <c r="L1272" s="285"/>
      <c r="M1272" s="285"/>
      <c r="N1272" s="285"/>
      <c r="O1272" s="285"/>
      <c r="P1272" s="285"/>
    </row>
    <row r="1273" spans="1:16">
      <c r="A1273" s="285"/>
      <c r="B1273" s="281"/>
      <c r="C1273" s="291"/>
      <c r="D1273" s="285"/>
      <c r="E1273" s="285"/>
      <c r="F1273" s="285"/>
      <c r="G1273" s="285"/>
      <c r="H1273" s="285"/>
      <c r="I1273" s="285"/>
      <c r="J1273" s="285"/>
      <c r="K1273" s="314"/>
      <c r="L1273" s="285"/>
      <c r="M1273" s="285"/>
      <c r="N1273" s="285"/>
      <c r="O1273" s="285"/>
      <c r="P1273" s="285"/>
    </row>
    <row r="1274" spans="1:16">
      <c r="A1274" s="281"/>
      <c r="B1274" s="281">
        <v>315</v>
      </c>
      <c r="C1274" s="282"/>
      <c r="D1274" s="281"/>
      <c r="E1274" s="281"/>
      <c r="F1274" s="281"/>
      <c r="G1274" s="281"/>
      <c r="H1274" s="281"/>
      <c r="I1274" s="281"/>
      <c r="J1274" s="321"/>
      <c r="K1274" s="312"/>
      <c r="L1274" s="321"/>
      <c r="M1274" s="322"/>
      <c r="N1274" s="322"/>
      <c r="O1274" s="322"/>
      <c r="P1274" s="322"/>
    </row>
    <row r="1275" spans="1:16">
      <c r="A1275" s="281"/>
      <c r="B1275" s="281"/>
      <c r="C1275" s="282"/>
      <c r="D1275" s="281"/>
      <c r="E1275" s="281"/>
      <c r="F1275" s="281"/>
      <c r="G1275" s="281"/>
      <c r="H1275" s="281"/>
      <c r="I1275" s="281"/>
      <c r="J1275" s="319"/>
      <c r="K1275" s="313"/>
      <c r="L1275" s="319"/>
      <c r="M1275" s="313"/>
      <c r="N1275" s="313"/>
      <c r="O1275" s="313"/>
      <c r="P1275" s="313"/>
    </row>
    <row r="1276" spans="1:16">
      <c r="A1276" s="281"/>
      <c r="B1276" s="281"/>
      <c r="C1276" s="282"/>
      <c r="D1276" s="281"/>
      <c r="E1276" s="281"/>
      <c r="F1276" s="281"/>
      <c r="G1276" s="281"/>
      <c r="H1276" s="281"/>
      <c r="I1276" s="292"/>
      <c r="J1276" s="319"/>
      <c r="K1276" s="313"/>
      <c r="L1276" s="319"/>
      <c r="M1276" s="313"/>
      <c r="N1276" s="313"/>
      <c r="O1276" s="313"/>
      <c r="P1276" s="313"/>
    </row>
    <row r="1277" spans="1:16">
      <c r="A1277" s="281"/>
      <c r="B1277" s="281"/>
      <c r="C1277" s="282"/>
      <c r="D1277" s="281"/>
      <c r="E1277" s="281"/>
      <c r="F1277" s="281"/>
      <c r="G1277" s="281"/>
      <c r="H1277" s="281"/>
      <c r="I1277" s="292"/>
      <c r="J1277" s="320"/>
      <c r="K1277" s="314"/>
      <c r="L1277" s="320"/>
      <c r="M1277" s="314"/>
      <c r="N1277" s="314"/>
      <c r="O1277" s="314"/>
      <c r="P1277" s="314"/>
    </row>
    <row r="1278" spans="1:16">
      <c r="A1278" s="285"/>
      <c r="B1278" s="281">
        <v>316</v>
      </c>
      <c r="C1278" s="291"/>
      <c r="D1278" s="285"/>
      <c r="E1278" s="285"/>
      <c r="F1278" s="285"/>
      <c r="G1278" s="285"/>
      <c r="H1278" s="285"/>
      <c r="I1278" s="285"/>
      <c r="J1278" s="285"/>
      <c r="K1278" s="312"/>
      <c r="L1278" s="285"/>
      <c r="M1278" s="285"/>
      <c r="N1278" s="285"/>
      <c r="O1278" s="285"/>
      <c r="P1278" s="285"/>
    </row>
    <row r="1279" spans="1:16">
      <c r="A1279" s="285"/>
      <c r="B1279" s="281"/>
      <c r="C1279" s="291"/>
      <c r="D1279" s="285"/>
      <c r="E1279" s="285"/>
      <c r="F1279" s="285"/>
      <c r="G1279" s="285"/>
      <c r="H1279" s="285"/>
      <c r="I1279" s="285"/>
      <c r="J1279" s="285"/>
      <c r="K1279" s="313"/>
      <c r="L1279" s="285"/>
      <c r="M1279" s="285"/>
      <c r="N1279" s="285"/>
      <c r="O1279" s="285"/>
      <c r="P1279" s="285"/>
    </row>
    <row r="1280" spans="1:16">
      <c r="A1280" s="285"/>
      <c r="B1280" s="281"/>
      <c r="C1280" s="291"/>
      <c r="D1280" s="285"/>
      <c r="E1280" s="285"/>
      <c r="F1280" s="285"/>
      <c r="G1280" s="285"/>
      <c r="H1280" s="285"/>
      <c r="I1280" s="285"/>
      <c r="J1280" s="285"/>
      <c r="K1280" s="313"/>
      <c r="L1280" s="285"/>
      <c r="M1280" s="285"/>
      <c r="N1280" s="285"/>
      <c r="O1280" s="285"/>
      <c r="P1280" s="285"/>
    </row>
    <row r="1281" spans="1:16">
      <c r="A1281" s="285"/>
      <c r="B1281" s="281"/>
      <c r="C1281" s="291"/>
      <c r="D1281" s="285"/>
      <c r="E1281" s="285"/>
      <c r="F1281" s="285"/>
      <c r="G1281" s="285"/>
      <c r="H1281" s="285"/>
      <c r="I1281" s="285"/>
      <c r="J1281" s="285"/>
      <c r="K1281" s="314"/>
      <c r="L1281" s="285"/>
      <c r="M1281" s="285"/>
      <c r="N1281" s="285"/>
      <c r="O1281" s="285"/>
      <c r="P1281" s="285"/>
    </row>
    <row r="1282" spans="1:16">
      <c r="A1282" s="281"/>
      <c r="B1282" s="281">
        <v>317</v>
      </c>
      <c r="C1282" s="282"/>
      <c r="D1282" s="281"/>
      <c r="E1282" s="281"/>
      <c r="F1282" s="281"/>
      <c r="G1282" s="281"/>
      <c r="H1282" s="281"/>
      <c r="I1282" s="281"/>
      <c r="J1282" s="321"/>
      <c r="K1282" s="312"/>
      <c r="L1282" s="321"/>
      <c r="M1282" s="322"/>
      <c r="N1282" s="322"/>
      <c r="O1282" s="322"/>
      <c r="P1282" s="322"/>
    </row>
    <row r="1283" spans="1:16">
      <c r="A1283" s="281"/>
      <c r="B1283" s="281"/>
      <c r="C1283" s="282"/>
      <c r="D1283" s="281"/>
      <c r="E1283" s="281"/>
      <c r="F1283" s="281"/>
      <c r="G1283" s="281"/>
      <c r="H1283" s="281"/>
      <c r="I1283" s="281"/>
      <c r="J1283" s="319"/>
      <c r="K1283" s="313"/>
      <c r="L1283" s="319"/>
      <c r="M1283" s="313"/>
      <c r="N1283" s="313"/>
      <c r="O1283" s="313"/>
      <c r="P1283" s="313"/>
    </row>
    <row r="1284" spans="1:16">
      <c r="A1284" s="281"/>
      <c r="B1284" s="281"/>
      <c r="C1284" s="282"/>
      <c r="D1284" s="281"/>
      <c r="E1284" s="281"/>
      <c r="F1284" s="281"/>
      <c r="G1284" s="281"/>
      <c r="H1284" s="281"/>
      <c r="I1284" s="292"/>
      <c r="J1284" s="319"/>
      <c r="K1284" s="313"/>
      <c r="L1284" s="319"/>
      <c r="M1284" s="313"/>
      <c r="N1284" s="313"/>
      <c r="O1284" s="313"/>
      <c r="P1284" s="313"/>
    </row>
    <row r="1285" spans="1:16">
      <c r="A1285" s="281"/>
      <c r="B1285" s="281"/>
      <c r="C1285" s="282"/>
      <c r="D1285" s="281"/>
      <c r="E1285" s="281"/>
      <c r="F1285" s="281"/>
      <c r="G1285" s="281"/>
      <c r="H1285" s="281"/>
      <c r="I1285" s="292"/>
      <c r="J1285" s="320"/>
      <c r="K1285" s="314"/>
      <c r="L1285" s="320"/>
      <c r="M1285" s="314"/>
      <c r="N1285" s="314"/>
      <c r="O1285" s="314"/>
      <c r="P1285" s="314"/>
    </row>
    <row r="1286" spans="1:16">
      <c r="A1286" s="285"/>
      <c r="B1286" s="281">
        <v>318</v>
      </c>
      <c r="C1286" s="291"/>
      <c r="D1286" s="285"/>
      <c r="E1286" s="285"/>
      <c r="F1286" s="285"/>
      <c r="G1286" s="285"/>
      <c r="H1286" s="285"/>
      <c r="I1286" s="286"/>
      <c r="J1286" s="286"/>
      <c r="K1286" s="312"/>
      <c r="L1286" s="286"/>
      <c r="M1286" s="286"/>
      <c r="N1286" s="286"/>
      <c r="O1286" s="286"/>
      <c r="P1286" s="286"/>
    </row>
    <row r="1287" spans="1:16">
      <c r="A1287" s="285"/>
      <c r="B1287" s="281"/>
      <c r="C1287" s="291"/>
      <c r="D1287" s="285"/>
      <c r="E1287" s="285"/>
      <c r="F1287" s="285"/>
      <c r="G1287" s="285"/>
      <c r="H1287" s="285"/>
      <c r="I1287" s="286"/>
      <c r="J1287" s="286"/>
      <c r="K1287" s="313"/>
      <c r="L1287" s="286"/>
      <c r="M1287" s="286"/>
      <c r="N1287" s="286"/>
      <c r="O1287" s="286"/>
      <c r="P1287" s="286"/>
    </row>
    <row r="1288" spans="1:16">
      <c r="A1288" s="285"/>
      <c r="B1288" s="281"/>
      <c r="C1288" s="291"/>
      <c r="D1288" s="285"/>
      <c r="E1288" s="285"/>
      <c r="F1288" s="285"/>
      <c r="G1288" s="285"/>
      <c r="H1288" s="285"/>
      <c r="I1288" s="286"/>
      <c r="J1288" s="286"/>
      <c r="K1288" s="313"/>
      <c r="L1288" s="286"/>
      <c r="M1288" s="286"/>
      <c r="N1288" s="286"/>
      <c r="O1288" s="286"/>
      <c r="P1288" s="286"/>
    </row>
    <row r="1289" spans="1:16">
      <c r="A1289" s="285"/>
      <c r="B1289" s="281"/>
      <c r="C1289" s="291"/>
      <c r="D1289" s="285"/>
      <c r="E1289" s="285"/>
      <c r="F1289" s="285"/>
      <c r="G1289" s="285"/>
      <c r="H1289" s="285"/>
      <c r="I1289" s="286"/>
      <c r="J1289" s="286"/>
      <c r="K1289" s="314"/>
      <c r="L1289" s="286"/>
      <c r="M1289" s="286"/>
      <c r="N1289" s="286"/>
      <c r="O1289" s="286"/>
      <c r="P1289" s="286"/>
    </row>
    <row r="1290" spans="1:16">
      <c r="A1290" s="281"/>
      <c r="B1290" s="281">
        <v>319</v>
      </c>
      <c r="C1290" s="282"/>
      <c r="D1290" s="281"/>
      <c r="E1290" s="281"/>
      <c r="F1290" s="281"/>
      <c r="G1290" s="281"/>
      <c r="H1290" s="281"/>
      <c r="I1290" s="281"/>
      <c r="J1290" s="321"/>
      <c r="K1290" s="312"/>
      <c r="L1290" s="321"/>
      <c r="M1290" s="322"/>
      <c r="N1290" s="322"/>
      <c r="O1290" s="322"/>
      <c r="P1290" s="322"/>
    </row>
    <row r="1291" spans="1:16">
      <c r="A1291" s="281"/>
      <c r="B1291" s="281"/>
      <c r="C1291" s="282"/>
      <c r="D1291" s="281"/>
      <c r="E1291" s="281"/>
      <c r="F1291" s="281"/>
      <c r="G1291" s="281"/>
      <c r="H1291" s="281"/>
      <c r="I1291" s="281"/>
      <c r="J1291" s="319"/>
      <c r="K1291" s="313"/>
      <c r="L1291" s="319"/>
      <c r="M1291" s="313"/>
      <c r="N1291" s="313"/>
      <c r="O1291" s="313"/>
      <c r="P1291" s="313"/>
    </row>
    <row r="1292" spans="1:16">
      <c r="A1292" s="281"/>
      <c r="B1292" s="281"/>
      <c r="C1292" s="282"/>
      <c r="D1292" s="281"/>
      <c r="E1292" s="281"/>
      <c r="F1292" s="281"/>
      <c r="G1292" s="281"/>
      <c r="H1292" s="281"/>
      <c r="I1292" s="292"/>
      <c r="J1292" s="319"/>
      <c r="K1292" s="313"/>
      <c r="L1292" s="319"/>
      <c r="M1292" s="313"/>
      <c r="N1292" s="313"/>
      <c r="O1292" s="313"/>
      <c r="P1292" s="313"/>
    </row>
    <row r="1293" spans="1:16">
      <c r="A1293" s="281"/>
      <c r="B1293" s="281"/>
      <c r="C1293" s="282"/>
      <c r="D1293" s="281"/>
      <c r="E1293" s="281"/>
      <c r="F1293" s="281"/>
      <c r="G1293" s="281"/>
      <c r="H1293" s="281"/>
      <c r="I1293" s="292"/>
      <c r="J1293" s="320"/>
      <c r="K1293" s="314"/>
      <c r="L1293" s="320"/>
      <c r="M1293" s="314"/>
      <c r="N1293" s="314"/>
      <c r="O1293" s="314"/>
      <c r="P1293" s="314"/>
    </row>
    <row r="1294" spans="1:16">
      <c r="A1294" s="285"/>
      <c r="B1294" s="281">
        <v>320</v>
      </c>
      <c r="C1294" s="291"/>
      <c r="D1294" s="285"/>
      <c r="E1294" s="285"/>
      <c r="F1294" s="285"/>
      <c r="G1294" s="285"/>
      <c r="H1294" s="285"/>
      <c r="I1294" s="285"/>
      <c r="J1294" s="285"/>
      <c r="K1294" s="312"/>
      <c r="L1294" s="285"/>
      <c r="M1294" s="285"/>
      <c r="N1294" s="285"/>
      <c r="O1294" s="285"/>
      <c r="P1294" s="285"/>
    </row>
    <row r="1295" spans="1:16">
      <c r="A1295" s="285"/>
      <c r="B1295" s="281"/>
      <c r="C1295" s="291"/>
      <c r="D1295" s="285"/>
      <c r="E1295" s="285"/>
      <c r="F1295" s="285"/>
      <c r="G1295" s="285"/>
      <c r="H1295" s="285"/>
      <c r="I1295" s="285"/>
      <c r="J1295" s="285"/>
      <c r="K1295" s="313"/>
      <c r="L1295" s="285"/>
      <c r="M1295" s="285"/>
      <c r="N1295" s="285"/>
      <c r="O1295" s="285"/>
      <c r="P1295" s="285"/>
    </row>
    <row r="1296" spans="1:16">
      <c r="A1296" s="285"/>
      <c r="B1296" s="281"/>
      <c r="C1296" s="291"/>
      <c r="D1296" s="285"/>
      <c r="E1296" s="285"/>
      <c r="F1296" s="285"/>
      <c r="G1296" s="285"/>
      <c r="H1296" s="285"/>
      <c r="I1296" s="285"/>
      <c r="J1296" s="285"/>
      <c r="K1296" s="313"/>
      <c r="L1296" s="285"/>
      <c r="M1296" s="285"/>
      <c r="N1296" s="285"/>
      <c r="O1296" s="285"/>
      <c r="P1296" s="285"/>
    </row>
    <row r="1297" spans="1:16">
      <c r="A1297" s="285"/>
      <c r="B1297" s="281"/>
      <c r="C1297" s="291"/>
      <c r="D1297" s="285"/>
      <c r="E1297" s="285"/>
      <c r="F1297" s="285"/>
      <c r="G1297" s="285"/>
      <c r="H1297" s="285"/>
      <c r="I1297" s="285"/>
      <c r="J1297" s="285"/>
      <c r="K1297" s="314"/>
      <c r="L1297" s="285"/>
      <c r="M1297" s="285"/>
      <c r="N1297" s="285"/>
      <c r="O1297" s="285"/>
      <c r="P1297" s="285"/>
    </row>
    <row r="1298" spans="1:16">
      <c r="A1298" s="281"/>
      <c r="B1298" s="281">
        <v>321</v>
      </c>
      <c r="C1298" s="282"/>
      <c r="D1298" s="281"/>
      <c r="E1298" s="281"/>
      <c r="F1298" s="281"/>
      <c r="G1298" s="281"/>
      <c r="H1298" s="281"/>
      <c r="I1298" s="281"/>
      <c r="J1298" s="321"/>
      <c r="K1298" s="312"/>
      <c r="L1298" s="321"/>
      <c r="M1298" s="322"/>
      <c r="N1298" s="322"/>
      <c r="O1298" s="322"/>
      <c r="P1298" s="322"/>
    </row>
    <row r="1299" spans="1:16">
      <c r="A1299" s="281"/>
      <c r="B1299" s="281"/>
      <c r="C1299" s="282"/>
      <c r="D1299" s="281"/>
      <c r="E1299" s="281"/>
      <c r="F1299" s="281"/>
      <c r="G1299" s="281"/>
      <c r="H1299" s="281"/>
      <c r="I1299" s="281"/>
      <c r="J1299" s="319"/>
      <c r="K1299" s="313"/>
      <c r="L1299" s="319"/>
      <c r="M1299" s="313"/>
      <c r="N1299" s="313"/>
      <c r="O1299" s="313"/>
      <c r="P1299" s="313"/>
    </row>
    <row r="1300" spans="1:16">
      <c r="A1300" s="281"/>
      <c r="B1300" s="281"/>
      <c r="C1300" s="282"/>
      <c r="D1300" s="281"/>
      <c r="E1300" s="281"/>
      <c r="F1300" s="281"/>
      <c r="G1300" s="281"/>
      <c r="H1300" s="281"/>
      <c r="I1300" s="292"/>
      <c r="J1300" s="319"/>
      <c r="K1300" s="313"/>
      <c r="L1300" s="319"/>
      <c r="M1300" s="313"/>
      <c r="N1300" s="313"/>
      <c r="O1300" s="313"/>
      <c r="P1300" s="313"/>
    </row>
    <row r="1301" spans="1:16">
      <c r="A1301" s="281"/>
      <c r="B1301" s="281"/>
      <c r="C1301" s="282"/>
      <c r="D1301" s="281"/>
      <c r="E1301" s="281"/>
      <c r="F1301" s="281"/>
      <c r="G1301" s="281"/>
      <c r="H1301" s="281"/>
      <c r="I1301" s="292"/>
      <c r="J1301" s="320"/>
      <c r="K1301" s="314"/>
      <c r="L1301" s="320"/>
      <c r="M1301" s="314"/>
      <c r="N1301" s="314"/>
      <c r="O1301" s="314"/>
      <c r="P1301" s="314"/>
    </row>
    <row r="1302" spans="1:16">
      <c r="A1302" s="285"/>
      <c r="B1302" s="281">
        <v>322</v>
      </c>
      <c r="C1302" s="291"/>
      <c r="D1302" s="285"/>
      <c r="E1302" s="285"/>
      <c r="F1302" s="285"/>
      <c r="G1302" s="285"/>
      <c r="H1302" s="285"/>
      <c r="I1302" s="285"/>
      <c r="J1302" s="285"/>
      <c r="K1302" s="312"/>
      <c r="L1302" s="285"/>
      <c r="M1302" s="285"/>
      <c r="N1302" s="285"/>
      <c r="O1302" s="285"/>
      <c r="P1302" s="285"/>
    </row>
    <row r="1303" spans="1:16">
      <c r="A1303" s="285"/>
      <c r="B1303" s="281"/>
      <c r="C1303" s="291"/>
      <c r="D1303" s="285"/>
      <c r="E1303" s="285"/>
      <c r="F1303" s="285"/>
      <c r="G1303" s="285"/>
      <c r="H1303" s="285"/>
      <c r="I1303" s="285"/>
      <c r="J1303" s="285"/>
      <c r="K1303" s="313"/>
      <c r="L1303" s="285"/>
      <c r="M1303" s="285"/>
      <c r="N1303" s="285"/>
      <c r="O1303" s="285"/>
      <c r="P1303" s="285"/>
    </row>
    <row r="1304" spans="1:16">
      <c r="A1304" s="285"/>
      <c r="B1304" s="281"/>
      <c r="C1304" s="291"/>
      <c r="D1304" s="285"/>
      <c r="E1304" s="285"/>
      <c r="F1304" s="285"/>
      <c r="G1304" s="285"/>
      <c r="H1304" s="285"/>
      <c r="I1304" s="285"/>
      <c r="J1304" s="285"/>
      <c r="K1304" s="313"/>
      <c r="L1304" s="285"/>
      <c r="M1304" s="285"/>
      <c r="N1304" s="285"/>
      <c r="O1304" s="285"/>
      <c r="P1304" s="285"/>
    </row>
    <row r="1305" spans="1:16">
      <c r="A1305" s="285"/>
      <c r="B1305" s="281"/>
      <c r="C1305" s="291"/>
      <c r="D1305" s="285"/>
      <c r="E1305" s="285"/>
      <c r="F1305" s="285"/>
      <c r="G1305" s="285"/>
      <c r="H1305" s="285"/>
      <c r="I1305" s="285"/>
      <c r="J1305" s="285"/>
      <c r="K1305" s="314"/>
      <c r="L1305" s="285"/>
      <c r="M1305" s="285"/>
      <c r="N1305" s="285"/>
      <c r="O1305" s="285"/>
      <c r="P1305" s="285"/>
    </row>
    <row r="1306" spans="1:16">
      <c r="A1306" s="281"/>
      <c r="B1306" s="281">
        <v>323</v>
      </c>
      <c r="C1306" s="282"/>
      <c r="D1306" s="281"/>
      <c r="E1306" s="281"/>
      <c r="F1306" s="281"/>
      <c r="G1306" s="281"/>
      <c r="H1306" s="281"/>
      <c r="I1306" s="281"/>
      <c r="J1306" s="321"/>
      <c r="K1306" s="312"/>
      <c r="L1306" s="321"/>
      <c r="M1306" s="322"/>
      <c r="N1306" s="322"/>
      <c r="O1306" s="322"/>
      <c r="P1306" s="322"/>
    </row>
    <row r="1307" spans="1:16">
      <c r="A1307" s="281"/>
      <c r="B1307" s="281"/>
      <c r="C1307" s="282"/>
      <c r="D1307" s="281"/>
      <c r="E1307" s="281"/>
      <c r="F1307" s="281"/>
      <c r="G1307" s="281"/>
      <c r="H1307" s="281"/>
      <c r="I1307" s="281"/>
      <c r="J1307" s="319"/>
      <c r="K1307" s="313"/>
      <c r="L1307" s="319"/>
      <c r="M1307" s="313"/>
      <c r="N1307" s="313"/>
      <c r="O1307" s="313"/>
      <c r="P1307" s="313"/>
    </row>
    <row r="1308" spans="1:16">
      <c r="A1308" s="281"/>
      <c r="B1308" s="281"/>
      <c r="C1308" s="282"/>
      <c r="D1308" s="281"/>
      <c r="E1308" s="281"/>
      <c r="F1308" s="281"/>
      <c r="G1308" s="281"/>
      <c r="H1308" s="281"/>
      <c r="I1308" s="292"/>
      <c r="J1308" s="319"/>
      <c r="K1308" s="313"/>
      <c r="L1308" s="319"/>
      <c r="M1308" s="313"/>
      <c r="N1308" s="313"/>
      <c r="O1308" s="313"/>
      <c r="P1308" s="313"/>
    </row>
    <row r="1309" spans="1:16">
      <c r="A1309" s="281"/>
      <c r="B1309" s="281"/>
      <c r="C1309" s="282"/>
      <c r="D1309" s="281"/>
      <c r="E1309" s="281"/>
      <c r="F1309" s="281"/>
      <c r="G1309" s="281"/>
      <c r="H1309" s="281"/>
      <c r="I1309" s="292"/>
      <c r="J1309" s="320"/>
      <c r="K1309" s="314"/>
      <c r="L1309" s="320"/>
      <c r="M1309" s="314"/>
      <c r="N1309" s="314"/>
      <c r="O1309" s="314"/>
      <c r="P1309" s="314"/>
    </row>
    <row r="1310" spans="1:16">
      <c r="A1310" s="285"/>
      <c r="B1310" s="281">
        <v>324</v>
      </c>
      <c r="C1310" s="291"/>
      <c r="D1310" s="285"/>
      <c r="E1310" s="285"/>
      <c r="F1310" s="285"/>
      <c r="G1310" s="285"/>
      <c r="H1310" s="285"/>
      <c r="I1310" s="286"/>
      <c r="J1310" s="286"/>
      <c r="K1310" s="312"/>
      <c r="L1310" s="286"/>
      <c r="M1310" s="286"/>
      <c r="N1310" s="286"/>
      <c r="O1310" s="286"/>
      <c r="P1310" s="286"/>
    </row>
    <row r="1311" spans="1:16">
      <c r="A1311" s="285"/>
      <c r="B1311" s="281"/>
      <c r="C1311" s="291"/>
      <c r="D1311" s="285"/>
      <c r="E1311" s="285"/>
      <c r="F1311" s="285"/>
      <c r="G1311" s="285"/>
      <c r="H1311" s="285"/>
      <c r="I1311" s="286"/>
      <c r="J1311" s="286"/>
      <c r="K1311" s="313"/>
      <c r="L1311" s="286"/>
      <c r="M1311" s="286"/>
      <c r="N1311" s="286"/>
      <c r="O1311" s="286"/>
      <c r="P1311" s="286"/>
    </row>
    <row r="1312" spans="1:16">
      <c r="A1312" s="285"/>
      <c r="B1312" s="281"/>
      <c r="C1312" s="291"/>
      <c r="D1312" s="285"/>
      <c r="E1312" s="285"/>
      <c r="F1312" s="285"/>
      <c r="G1312" s="285"/>
      <c r="H1312" s="285"/>
      <c r="I1312" s="286"/>
      <c r="J1312" s="286"/>
      <c r="K1312" s="313"/>
      <c r="L1312" s="286"/>
      <c r="M1312" s="286"/>
      <c r="N1312" s="286"/>
      <c r="O1312" s="286"/>
      <c r="P1312" s="286"/>
    </row>
    <row r="1313" spans="1:16">
      <c r="A1313" s="285"/>
      <c r="B1313" s="281"/>
      <c r="C1313" s="291"/>
      <c r="D1313" s="285"/>
      <c r="E1313" s="285"/>
      <c r="F1313" s="285"/>
      <c r="G1313" s="285"/>
      <c r="H1313" s="285"/>
      <c r="I1313" s="286"/>
      <c r="J1313" s="286"/>
      <c r="K1313" s="314"/>
      <c r="L1313" s="286"/>
      <c r="M1313" s="286"/>
      <c r="N1313" s="286"/>
      <c r="O1313" s="286"/>
      <c r="P1313" s="286"/>
    </row>
    <row r="1314" spans="1:16">
      <c r="A1314" s="281"/>
      <c r="B1314" s="281">
        <v>325</v>
      </c>
      <c r="C1314" s="282"/>
      <c r="D1314" s="281"/>
      <c r="E1314" s="281"/>
      <c r="F1314" s="281"/>
      <c r="G1314" s="281"/>
      <c r="H1314" s="281"/>
      <c r="I1314" s="281"/>
      <c r="J1314" s="321"/>
      <c r="K1314" s="312"/>
      <c r="L1314" s="321"/>
      <c r="M1314" s="322"/>
      <c r="N1314" s="322"/>
      <c r="O1314" s="322"/>
      <c r="P1314" s="322"/>
    </row>
    <row r="1315" spans="1:16">
      <c r="A1315" s="281"/>
      <c r="B1315" s="281"/>
      <c r="C1315" s="282"/>
      <c r="D1315" s="281"/>
      <c r="E1315" s="281"/>
      <c r="F1315" s="281"/>
      <c r="G1315" s="281"/>
      <c r="H1315" s="281"/>
      <c r="I1315" s="281"/>
      <c r="J1315" s="319"/>
      <c r="K1315" s="313"/>
      <c r="L1315" s="319"/>
      <c r="M1315" s="313"/>
      <c r="N1315" s="313"/>
      <c r="O1315" s="313"/>
      <c r="P1315" s="313"/>
    </row>
    <row r="1316" spans="1:16">
      <c r="A1316" s="281"/>
      <c r="B1316" s="281"/>
      <c r="C1316" s="282"/>
      <c r="D1316" s="281"/>
      <c r="E1316" s="281"/>
      <c r="F1316" s="281"/>
      <c r="G1316" s="281"/>
      <c r="H1316" s="281"/>
      <c r="I1316" s="292"/>
      <c r="J1316" s="319"/>
      <c r="K1316" s="313"/>
      <c r="L1316" s="319"/>
      <c r="M1316" s="313"/>
      <c r="N1316" s="313"/>
      <c r="O1316" s="313"/>
      <c r="P1316" s="313"/>
    </row>
    <row r="1317" spans="1:16">
      <c r="A1317" s="281"/>
      <c r="B1317" s="281"/>
      <c r="C1317" s="282"/>
      <c r="D1317" s="281"/>
      <c r="E1317" s="281"/>
      <c r="F1317" s="281"/>
      <c r="G1317" s="281"/>
      <c r="H1317" s="281"/>
      <c r="I1317" s="292"/>
      <c r="J1317" s="320"/>
      <c r="K1317" s="314"/>
      <c r="L1317" s="320"/>
      <c r="M1317" s="314"/>
      <c r="N1317" s="314"/>
      <c r="O1317" s="314"/>
      <c r="P1317" s="314"/>
    </row>
    <row r="1318" spans="1:16">
      <c r="A1318" s="285"/>
      <c r="B1318" s="281">
        <v>326</v>
      </c>
      <c r="C1318" s="291"/>
      <c r="D1318" s="285"/>
      <c r="E1318" s="285"/>
      <c r="F1318" s="285"/>
      <c r="G1318" s="285"/>
      <c r="H1318" s="285"/>
      <c r="I1318" s="285"/>
      <c r="J1318" s="285"/>
      <c r="K1318" s="312"/>
      <c r="L1318" s="285"/>
      <c r="M1318" s="285"/>
      <c r="N1318" s="285"/>
      <c r="O1318" s="285"/>
      <c r="P1318" s="285"/>
    </row>
    <row r="1319" spans="1:16">
      <c r="A1319" s="285"/>
      <c r="B1319" s="281"/>
      <c r="C1319" s="291"/>
      <c r="D1319" s="285"/>
      <c r="E1319" s="285"/>
      <c r="F1319" s="285"/>
      <c r="G1319" s="285"/>
      <c r="H1319" s="285"/>
      <c r="I1319" s="285"/>
      <c r="J1319" s="285"/>
      <c r="K1319" s="313"/>
      <c r="L1319" s="285"/>
      <c r="M1319" s="285"/>
      <c r="N1319" s="285"/>
      <c r="O1319" s="285"/>
      <c r="P1319" s="285"/>
    </row>
    <row r="1320" spans="1:16">
      <c r="A1320" s="285"/>
      <c r="B1320" s="281"/>
      <c r="C1320" s="291"/>
      <c r="D1320" s="285"/>
      <c r="E1320" s="285"/>
      <c r="F1320" s="285"/>
      <c r="G1320" s="285"/>
      <c r="H1320" s="285"/>
      <c r="I1320" s="285"/>
      <c r="J1320" s="285"/>
      <c r="K1320" s="313"/>
      <c r="L1320" s="285"/>
      <c r="M1320" s="285"/>
      <c r="N1320" s="285"/>
      <c r="O1320" s="285"/>
      <c r="P1320" s="285"/>
    </row>
    <row r="1321" spans="1:16">
      <c r="A1321" s="285"/>
      <c r="B1321" s="281"/>
      <c r="C1321" s="291"/>
      <c r="D1321" s="285"/>
      <c r="E1321" s="285"/>
      <c r="F1321" s="285"/>
      <c r="G1321" s="285"/>
      <c r="H1321" s="285"/>
      <c r="I1321" s="285"/>
      <c r="J1321" s="285"/>
      <c r="K1321" s="314"/>
      <c r="L1321" s="285"/>
      <c r="M1321" s="285"/>
      <c r="N1321" s="285"/>
      <c r="O1321" s="285"/>
      <c r="P1321" s="285"/>
    </row>
    <row r="1322" spans="1:16">
      <c r="A1322" s="281"/>
      <c r="B1322" s="281">
        <v>327</v>
      </c>
      <c r="C1322" s="282"/>
      <c r="D1322" s="281"/>
      <c r="E1322" s="281"/>
      <c r="F1322" s="281"/>
      <c r="G1322" s="281"/>
      <c r="H1322" s="281"/>
      <c r="I1322" s="281"/>
      <c r="J1322" s="321"/>
      <c r="K1322" s="312"/>
      <c r="L1322" s="321"/>
      <c r="M1322" s="322"/>
      <c r="N1322" s="322"/>
      <c r="O1322" s="322"/>
      <c r="P1322" s="322"/>
    </row>
    <row r="1323" spans="1:16">
      <c r="A1323" s="281"/>
      <c r="B1323" s="281"/>
      <c r="C1323" s="282"/>
      <c r="D1323" s="281"/>
      <c r="E1323" s="281"/>
      <c r="F1323" s="281"/>
      <c r="G1323" s="281"/>
      <c r="H1323" s="281"/>
      <c r="I1323" s="281"/>
      <c r="J1323" s="319"/>
      <c r="K1323" s="313"/>
      <c r="L1323" s="319"/>
      <c r="M1323" s="313"/>
      <c r="N1323" s="313"/>
      <c r="O1323" s="313"/>
      <c r="P1323" s="313"/>
    </row>
    <row r="1324" spans="1:16">
      <c r="A1324" s="281"/>
      <c r="B1324" s="281"/>
      <c r="C1324" s="282"/>
      <c r="D1324" s="281"/>
      <c r="E1324" s="281"/>
      <c r="F1324" s="281"/>
      <c r="G1324" s="281"/>
      <c r="H1324" s="281"/>
      <c r="I1324" s="292"/>
      <c r="J1324" s="319"/>
      <c r="K1324" s="313"/>
      <c r="L1324" s="319"/>
      <c r="M1324" s="313"/>
      <c r="N1324" s="313"/>
      <c r="O1324" s="313"/>
      <c r="P1324" s="313"/>
    </row>
    <row r="1325" spans="1:16">
      <c r="A1325" s="281"/>
      <c r="B1325" s="281"/>
      <c r="C1325" s="282"/>
      <c r="D1325" s="281"/>
      <c r="E1325" s="281"/>
      <c r="F1325" s="281"/>
      <c r="G1325" s="281"/>
      <c r="H1325" s="281"/>
      <c r="I1325" s="292"/>
      <c r="J1325" s="320"/>
      <c r="K1325" s="314"/>
      <c r="L1325" s="320"/>
      <c r="M1325" s="314"/>
      <c r="N1325" s="314"/>
      <c r="O1325" s="314"/>
      <c r="P1325" s="314"/>
    </row>
    <row r="1326" spans="1:16">
      <c r="A1326" s="285"/>
      <c r="B1326" s="281">
        <v>328</v>
      </c>
      <c r="C1326" s="291"/>
      <c r="D1326" s="285"/>
      <c r="E1326" s="285"/>
      <c r="F1326" s="285"/>
      <c r="G1326" s="285"/>
      <c r="H1326" s="285"/>
      <c r="I1326" s="285"/>
      <c r="J1326" s="285"/>
      <c r="K1326" s="312"/>
      <c r="L1326" s="285"/>
      <c r="M1326" s="286"/>
      <c r="N1326" s="286"/>
      <c r="O1326" s="286"/>
      <c r="P1326" s="286"/>
    </row>
    <row r="1327" spans="1:16">
      <c r="A1327" s="285"/>
      <c r="B1327" s="281"/>
      <c r="C1327" s="291"/>
      <c r="D1327" s="285"/>
      <c r="E1327" s="285"/>
      <c r="F1327" s="285"/>
      <c r="G1327" s="285"/>
      <c r="H1327" s="285"/>
      <c r="I1327" s="285"/>
      <c r="J1327" s="285"/>
      <c r="K1327" s="313"/>
      <c r="L1327" s="285"/>
      <c r="M1327" s="286"/>
      <c r="N1327" s="286"/>
      <c r="O1327" s="286"/>
      <c r="P1327" s="286"/>
    </row>
    <row r="1328" spans="1:16">
      <c r="A1328" s="285"/>
      <c r="B1328" s="281"/>
      <c r="C1328" s="291"/>
      <c r="D1328" s="285"/>
      <c r="E1328" s="285"/>
      <c r="F1328" s="285"/>
      <c r="G1328" s="285"/>
      <c r="H1328" s="285"/>
      <c r="I1328" s="285"/>
      <c r="J1328" s="285"/>
      <c r="K1328" s="313"/>
      <c r="L1328" s="285"/>
      <c r="M1328" s="286"/>
      <c r="N1328" s="286"/>
      <c r="O1328" s="286"/>
      <c r="P1328" s="286"/>
    </row>
    <row r="1329" spans="1:16">
      <c r="A1329" s="285"/>
      <c r="B1329" s="281"/>
      <c r="C1329" s="291"/>
      <c r="D1329" s="285"/>
      <c r="E1329" s="285"/>
      <c r="F1329" s="285"/>
      <c r="G1329" s="285"/>
      <c r="H1329" s="285"/>
      <c r="I1329" s="285"/>
      <c r="J1329" s="285"/>
      <c r="K1329" s="314"/>
      <c r="L1329" s="285"/>
      <c r="M1329" s="286"/>
      <c r="N1329" s="286"/>
      <c r="O1329" s="286"/>
      <c r="P1329" s="286"/>
    </row>
    <row r="1330" spans="1:16">
      <c r="A1330" s="281"/>
      <c r="B1330" s="281">
        <v>329</v>
      </c>
      <c r="C1330" s="282"/>
      <c r="D1330" s="281"/>
      <c r="E1330" s="281"/>
      <c r="F1330" s="281"/>
      <c r="G1330" s="281"/>
      <c r="H1330" s="281"/>
      <c r="I1330" s="281"/>
      <c r="J1330" s="321"/>
      <c r="K1330" s="312"/>
      <c r="L1330" s="321"/>
      <c r="M1330" s="322"/>
      <c r="N1330" s="322"/>
      <c r="O1330" s="322"/>
      <c r="P1330" s="322"/>
    </row>
    <row r="1331" spans="1:16">
      <c r="A1331" s="281"/>
      <c r="B1331" s="281"/>
      <c r="C1331" s="282"/>
      <c r="D1331" s="281"/>
      <c r="E1331" s="281"/>
      <c r="F1331" s="281"/>
      <c r="G1331" s="281"/>
      <c r="H1331" s="281"/>
      <c r="I1331" s="281"/>
      <c r="J1331" s="319"/>
      <c r="K1331" s="313"/>
      <c r="L1331" s="319"/>
      <c r="M1331" s="313"/>
      <c r="N1331" s="313"/>
      <c r="O1331" s="313"/>
      <c r="P1331" s="313"/>
    </row>
    <row r="1332" spans="1:16">
      <c r="A1332" s="281"/>
      <c r="B1332" s="281"/>
      <c r="C1332" s="282"/>
      <c r="D1332" s="281"/>
      <c r="E1332" s="281"/>
      <c r="F1332" s="281"/>
      <c r="G1332" s="281"/>
      <c r="H1332" s="281"/>
      <c r="I1332" s="292"/>
      <c r="J1332" s="319"/>
      <c r="K1332" s="313"/>
      <c r="L1332" s="319"/>
      <c r="M1332" s="313"/>
      <c r="N1332" s="313"/>
      <c r="O1332" s="313"/>
      <c r="P1332" s="313"/>
    </row>
    <row r="1333" spans="1:16">
      <c r="A1333" s="281"/>
      <c r="B1333" s="281"/>
      <c r="C1333" s="282"/>
      <c r="D1333" s="281"/>
      <c r="E1333" s="281"/>
      <c r="F1333" s="281"/>
      <c r="G1333" s="281"/>
      <c r="H1333" s="281"/>
      <c r="I1333" s="292"/>
      <c r="J1333" s="320"/>
      <c r="K1333" s="314"/>
      <c r="L1333" s="320"/>
      <c r="M1333" s="314"/>
      <c r="N1333" s="314"/>
      <c r="O1333" s="314"/>
      <c r="P1333" s="314"/>
    </row>
    <row r="1334" spans="1:16">
      <c r="A1334" s="285"/>
      <c r="B1334" s="281">
        <v>330</v>
      </c>
      <c r="C1334" s="291"/>
      <c r="D1334" s="285"/>
      <c r="E1334" s="285"/>
      <c r="F1334" s="285"/>
      <c r="G1334" s="285"/>
      <c r="H1334" s="285"/>
      <c r="I1334" s="285"/>
      <c r="J1334" s="285"/>
      <c r="K1334" s="312"/>
      <c r="L1334" s="285"/>
      <c r="M1334" s="285"/>
      <c r="N1334" s="285"/>
      <c r="O1334" s="285"/>
      <c r="P1334" s="285"/>
    </row>
    <row r="1335" spans="1:16">
      <c r="A1335" s="285"/>
      <c r="B1335" s="281"/>
      <c r="C1335" s="291"/>
      <c r="D1335" s="285"/>
      <c r="E1335" s="285"/>
      <c r="F1335" s="285"/>
      <c r="G1335" s="285"/>
      <c r="H1335" s="285"/>
      <c r="I1335" s="285"/>
      <c r="J1335" s="285"/>
      <c r="K1335" s="313"/>
      <c r="L1335" s="285"/>
      <c r="M1335" s="285"/>
      <c r="N1335" s="285"/>
      <c r="O1335" s="285"/>
      <c r="P1335" s="285"/>
    </row>
    <row r="1336" spans="1:16">
      <c r="A1336" s="285"/>
      <c r="B1336" s="281"/>
      <c r="C1336" s="291"/>
      <c r="D1336" s="285"/>
      <c r="E1336" s="285"/>
      <c r="F1336" s="285"/>
      <c r="G1336" s="285"/>
      <c r="H1336" s="285"/>
      <c r="I1336" s="285"/>
      <c r="J1336" s="285"/>
      <c r="K1336" s="313"/>
      <c r="L1336" s="285"/>
      <c r="M1336" s="285"/>
      <c r="N1336" s="285"/>
      <c r="O1336" s="285"/>
      <c r="P1336" s="285"/>
    </row>
    <row r="1337" spans="1:16">
      <c r="A1337" s="285"/>
      <c r="B1337" s="281"/>
      <c r="C1337" s="291"/>
      <c r="D1337" s="285"/>
      <c r="E1337" s="285"/>
      <c r="F1337" s="285"/>
      <c r="G1337" s="285"/>
      <c r="H1337" s="285"/>
      <c r="I1337" s="285"/>
      <c r="J1337" s="285"/>
      <c r="K1337" s="314"/>
      <c r="L1337" s="285"/>
      <c r="M1337" s="285"/>
      <c r="N1337" s="285"/>
      <c r="O1337" s="285"/>
      <c r="P1337" s="285"/>
    </row>
    <row r="1338" spans="1:16">
      <c r="A1338" s="281"/>
      <c r="B1338" s="281">
        <v>331</v>
      </c>
      <c r="C1338" s="282"/>
      <c r="D1338" s="281"/>
      <c r="E1338" s="281"/>
      <c r="F1338" s="281"/>
      <c r="G1338" s="281"/>
      <c r="H1338" s="281"/>
      <c r="I1338" s="281"/>
      <c r="J1338" s="321"/>
      <c r="K1338" s="312"/>
      <c r="L1338" s="321"/>
      <c r="M1338" s="322"/>
      <c r="N1338" s="322"/>
      <c r="O1338" s="322"/>
      <c r="P1338" s="322"/>
    </row>
    <row r="1339" spans="1:16">
      <c r="A1339" s="281"/>
      <c r="B1339" s="281"/>
      <c r="C1339" s="282"/>
      <c r="D1339" s="281"/>
      <c r="E1339" s="281"/>
      <c r="F1339" s="281"/>
      <c r="G1339" s="281"/>
      <c r="H1339" s="281"/>
      <c r="I1339" s="281"/>
      <c r="J1339" s="319"/>
      <c r="K1339" s="313"/>
      <c r="L1339" s="319"/>
      <c r="M1339" s="313"/>
      <c r="N1339" s="313"/>
      <c r="O1339" s="313"/>
      <c r="P1339" s="313"/>
    </row>
    <row r="1340" spans="1:16">
      <c r="A1340" s="281"/>
      <c r="B1340" s="281"/>
      <c r="C1340" s="282"/>
      <c r="D1340" s="281"/>
      <c r="E1340" s="281"/>
      <c r="F1340" s="281"/>
      <c r="G1340" s="281"/>
      <c r="H1340" s="281"/>
      <c r="I1340" s="292"/>
      <c r="J1340" s="319"/>
      <c r="K1340" s="313"/>
      <c r="L1340" s="319"/>
      <c r="M1340" s="313"/>
      <c r="N1340" s="313"/>
      <c r="O1340" s="313"/>
      <c r="P1340" s="313"/>
    </row>
    <row r="1341" spans="1:16">
      <c r="A1341" s="281"/>
      <c r="B1341" s="281"/>
      <c r="C1341" s="282"/>
      <c r="D1341" s="281"/>
      <c r="E1341" s="281"/>
      <c r="F1341" s="281"/>
      <c r="G1341" s="281"/>
      <c r="H1341" s="281"/>
      <c r="I1341" s="292"/>
      <c r="J1341" s="320"/>
      <c r="K1341" s="314"/>
      <c r="L1341" s="320"/>
      <c r="M1341" s="314"/>
      <c r="N1341" s="314"/>
      <c r="O1341" s="314"/>
      <c r="P1341" s="314"/>
    </row>
    <row r="1342" spans="1:16">
      <c r="A1342" s="286"/>
      <c r="B1342" s="281">
        <v>332</v>
      </c>
      <c r="C1342" s="286"/>
      <c r="D1342" s="286"/>
      <c r="E1342" s="286"/>
      <c r="F1342" s="286"/>
      <c r="G1342" s="286"/>
      <c r="H1342" s="286"/>
      <c r="I1342" s="286"/>
      <c r="J1342" s="286"/>
      <c r="K1342" s="312"/>
      <c r="L1342" s="286"/>
      <c r="M1342" s="286"/>
      <c r="N1342" s="286"/>
      <c r="O1342" s="286"/>
      <c r="P1342" s="286"/>
    </row>
    <row r="1343" spans="1:16">
      <c r="A1343" s="286"/>
      <c r="B1343" s="281"/>
      <c r="C1343" s="286"/>
      <c r="D1343" s="286"/>
      <c r="E1343" s="286"/>
      <c r="F1343" s="286"/>
      <c r="G1343" s="286"/>
      <c r="H1343" s="286"/>
      <c r="I1343" s="286"/>
      <c r="J1343" s="286"/>
      <c r="K1343" s="313"/>
      <c r="L1343" s="286"/>
      <c r="M1343" s="286"/>
      <c r="N1343" s="286"/>
      <c r="O1343" s="286"/>
      <c r="P1343" s="286"/>
    </row>
    <row r="1344" spans="1:16">
      <c r="A1344" s="286"/>
      <c r="B1344" s="281"/>
      <c r="C1344" s="286"/>
      <c r="D1344" s="286"/>
      <c r="E1344" s="286"/>
      <c r="F1344" s="286"/>
      <c r="G1344" s="286"/>
      <c r="H1344" s="286"/>
      <c r="I1344" s="286"/>
      <c r="J1344" s="286"/>
      <c r="K1344" s="313"/>
      <c r="L1344" s="286"/>
      <c r="M1344" s="286"/>
      <c r="N1344" s="286"/>
      <c r="O1344" s="286"/>
      <c r="P1344" s="286"/>
    </row>
    <row r="1345" spans="1:16">
      <c r="A1345" s="286"/>
      <c r="B1345" s="281"/>
      <c r="C1345" s="286"/>
      <c r="D1345" s="286"/>
      <c r="E1345" s="286"/>
      <c r="F1345" s="286"/>
      <c r="G1345" s="286"/>
      <c r="H1345" s="286"/>
      <c r="I1345" s="286"/>
      <c r="J1345" s="286"/>
      <c r="K1345" s="314"/>
      <c r="L1345" s="286"/>
      <c r="M1345" s="286"/>
      <c r="N1345" s="286"/>
      <c r="O1345" s="286"/>
      <c r="P1345" s="286"/>
    </row>
    <row r="1346" spans="1:16">
      <c r="A1346" s="281"/>
      <c r="B1346" s="281">
        <v>333</v>
      </c>
      <c r="C1346" s="282"/>
      <c r="D1346" s="281"/>
      <c r="E1346" s="281"/>
      <c r="F1346" s="281"/>
      <c r="G1346" s="281"/>
      <c r="H1346" s="281"/>
      <c r="I1346" s="281"/>
      <c r="J1346" s="321"/>
      <c r="K1346" s="312"/>
      <c r="L1346" s="321"/>
      <c r="M1346" s="322"/>
      <c r="N1346" s="322"/>
      <c r="O1346" s="322"/>
      <c r="P1346" s="322"/>
    </row>
    <row r="1347" spans="1:16">
      <c r="A1347" s="281"/>
      <c r="B1347" s="281"/>
      <c r="C1347" s="282"/>
      <c r="D1347" s="281"/>
      <c r="E1347" s="281"/>
      <c r="F1347" s="281"/>
      <c r="G1347" s="281"/>
      <c r="H1347" s="281"/>
      <c r="I1347" s="281"/>
      <c r="J1347" s="319"/>
      <c r="K1347" s="313"/>
      <c r="L1347" s="319"/>
      <c r="M1347" s="313"/>
      <c r="N1347" s="313"/>
      <c r="O1347" s="313"/>
      <c r="P1347" s="313"/>
    </row>
    <row r="1348" spans="1:16">
      <c r="A1348" s="281"/>
      <c r="B1348" s="281"/>
      <c r="C1348" s="282"/>
      <c r="D1348" s="281"/>
      <c r="E1348" s="281"/>
      <c r="F1348" s="281"/>
      <c r="G1348" s="281"/>
      <c r="H1348" s="281"/>
      <c r="I1348" s="292"/>
      <c r="J1348" s="319"/>
      <c r="K1348" s="313"/>
      <c r="L1348" s="319"/>
      <c r="M1348" s="313"/>
      <c r="N1348" s="313"/>
      <c r="O1348" s="313"/>
      <c r="P1348" s="313"/>
    </row>
    <row r="1349" spans="1:16">
      <c r="A1349" s="281"/>
      <c r="B1349" s="281"/>
      <c r="C1349" s="282"/>
      <c r="D1349" s="281"/>
      <c r="E1349" s="281"/>
      <c r="F1349" s="281"/>
      <c r="G1349" s="281"/>
      <c r="H1349" s="281"/>
      <c r="I1349" s="292"/>
      <c r="J1349" s="320"/>
      <c r="K1349" s="314"/>
      <c r="L1349" s="320"/>
      <c r="M1349" s="314"/>
      <c r="N1349" s="314"/>
      <c r="O1349" s="314"/>
      <c r="P1349" s="314"/>
    </row>
    <row r="1350" spans="1:16">
      <c r="A1350" s="285"/>
      <c r="B1350" s="281">
        <v>334</v>
      </c>
      <c r="C1350" s="291"/>
      <c r="D1350" s="285"/>
      <c r="E1350" s="285"/>
      <c r="F1350" s="285"/>
      <c r="G1350" s="285"/>
      <c r="H1350" s="285"/>
      <c r="I1350" s="285"/>
      <c r="J1350" s="285"/>
      <c r="K1350" s="312"/>
      <c r="L1350" s="285"/>
      <c r="M1350" s="285"/>
      <c r="N1350" s="285"/>
      <c r="O1350" s="285"/>
      <c r="P1350" s="285"/>
    </row>
    <row r="1351" spans="1:16">
      <c r="A1351" s="285"/>
      <c r="B1351" s="281"/>
      <c r="C1351" s="291"/>
      <c r="D1351" s="285"/>
      <c r="E1351" s="285"/>
      <c r="F1351" s="285"/>
      <c r="G1351" s="285"/>
      <c r="H1351" s="285"/>
      <c r="I1351" s="285"/>
      <c r="J1351" s="285"/>
      <c r="K1351" s="313"/>
      <c r="L1351" s="285"/>
      <c r="M1351" s="285"/>
      <c r="N1351" s="285"/>
      <c r="O1351" s="285"/>
      <c r="P1351" s="285"/>
    </row>
    <row r="1352" spans="1:16">
      <c r="A1352" s="285"/>
      <c r="B1352" s="281"/>
      <c r="C1352" s="291"/>
      <c r="D1352" s="285"/>
      <c r="E1352" s="285"/>
      <c r="F1352" s="285"/>
      <c r="G1352" s="285"/>
      <c r="H1352" s="285"/>
      <c r="I1352" s="285"/>
      <c r="J1352" s="285"/>
      <c r="K1352" s="313"/>
      <c r="L1352" s="285"/>
      <c r="M1352" s="285"/>
      <c r="N1352" s="285"/>
      <c r="O1352" s="285"/>
      <c r="P1352" s="285"/>
    </row>
    <row r="1353" spans="1:16">
      <c r="A1353" s="285"/>
      <c r="B1353" s="281"/>
      <c r="C1353" s="291"/>
      <c r="D1353" s="285"/>
      <c r="E1353" s="285"/>
      <c r="F1353" s="285"/>
      <c r="G1353" s="285"/>
      <c r="H1353" s="285"/>
      <c r="I1353" s="285"/>
      <c r="J1353" s="285"/>
      <c r="K1353" s="314"/>
      <c r="L1353" s="285"/>
      <c r="M1353" s="285"/>
      <c r="N1353" s="285"/>
      <c r="O1353" s="285"/>
      <c r="P1353" s="285"/>
    </row>
    <row r="1354" spans="1:16">
      <c r="A1354" s="281"/>
      <c r="B1354" s="281">
        <v>335</v>
      </c>
      <c r="C1354" s="282"/>
      <c r="D1354" s="281"/>
      <c r="E1354" s="281"/>
      <c r="F1354" s="281"/>
      <c r="G1354" s="281"/>
      <c r="H1354" s="281"/>
      <c r="I1354" s="281"/>
      <c r="J1354" s="321"/>
      <c r="K1354" s="312"/>
      <c r="L1354" s="321"/>
      <c r="M1354" s="322"/>
      <c r="N1354" s="322"/>
      <c r="O1354" s="322"/>
      <c r="P1354" s="322"/>
    </row>
    <row r="1355" spans="1:16">
      <c r="A1355" s="281"/>
      <c r="B1355" s="281"/>
      <c r="C1355" s="282"/>
      <c r="D1355" s="281"/>
      <c r="E1355" s="281"/>
      <c r="F1355" s="281"/>
      <c r="G1355" s="281"/>
      <c r="H1355" s="281"/>
      <c r="I1355" s="281"/>
      <c r="J1355" s="319"/>
      <c r="K1355" s="313"/>
      <c r="L1355" s="319"/>
      <c r="M1355" s="313"/>
      <c r="N1355" s="313"/>
      <c r="O1355" s="313"/>
      <c r="P1355" s="313"/>
    </row>
    <row r="1356" spans="1:16">
      <c r="A1356" s="281"/>
      <c r="B1356" s="281"/>
      <c r="C1356" s="282"/>
      <c r="D1356" s="281"/>
      <c r="E1356" s="281"/>
      <c r="F1356" s="281"/>
      <c r="G1356" s="281"/>
      <c r="H1356" s="281"/>
      <c r="I1356" s="292"/>
      <c r="J1356" s="319"/>
      <c r="K1356" s="313"/>
      <c r="L1356" s="319"/>
      <c r="M1356" s="313"/>
      <c r="N1356" s="313"/>
      <c r="O1356" s="313"/>
      <c r="P1356" s="313"/>
    </row>
    <row r="1357" spans="1:16">
      <c r="A1357" s="281"/>
      <c r="B1357" s="281"/>
      <c r="C1357" s="282"/>
      <c r="D1357" s="281"/>
      <c r="E1357" s="281"/>
      <c r="F1357" s="281"/>
      <c r="G1357" s="281"/>
      <c r="H1357" s="281"/>
      <c r="I1357" s="292"/>
      <c r="J1357" s="320"/>
      <c r="K1357" s="314"/>
      <c r="L1357" s="320"/>
      <c r="M1357" s="314"/>
      <c r="N1357" s="314"/>
      <c r="O1357" s="314"/>
      <c r="P1357" s="314"/>
    </row>
    <row r="1358" spans="1:16">
      <c r="A1358" s="285"/>
      <c r="B1358" s="281">
        <v>336</v>
      </c>
      <c r="C1358" s="291"/>
      <c r="D1358" s="285"/>
      <c r="E1358" s="285"/>
      <c r="F1358" s="285"/>
      <c r="G1358" s="285"/>
      <c r="H1358" s="285"/>
      <c r="I1358" s="286"/>
      <c r="J1358" s="286"/>
      <c r="K1358" s="312"/>
      <c r="L1358" s="286"/>
      <c r="M1358" s="286"/>
      <c r="N1358" s="286"/>
      <c r="O1358" s="286"/>
      <c r="P1358" s="286"/>
    </row>
    <row r="1359" spans="1:16">
      <c r="A1359" s="285"/>
      <c r="B1359" s="281"/>
      <c r="C1359" s="291"/>
      <c r="D1359" s="285"/>
      <c r="E1359" s="285"/>
      <c r="F1359" s="285"/>
      <c r="G1359" s="285"/>
      <c r="H1359" s="285"/>
      <c r="I1359" s="286"/>
      <c r="J1359" s="286"/>
      <c r="K1359" s="313"/>
      <c r="L1359" s="286"/>
      <c r="M1359" s="286"/>
      <c r="N1359" s="286"/>
      <c r="O1359" s="286"/>
      <c r="P1359" s="286"/>
    </row>
    <row r="1360" spans="1:16">
      <c r="A1360" s="285"/>
      <c r="B1360" s="281"/>
      <c r="C1360" s="291"/>
      <c r="D1360" s="285"/>
      <c r="E1360" s="285"/>
      <c r="F1360" s="285"/>
      <c r="G1360" s="285"/>
      <c r="H1360" s="285"/>
      <c r="I1360" s="286"/>
      <c r="J1360" s="286"/>
      <c r="K1360" s="313"/>
      <c r="L1360" s="286"/>
      <c r="M1360" s="286"/>
      <c r="N1360" s="286"/>
      <c r="O1360" s="286"/>
      <c r="P1360" s="286"/>
    </row>
    <row r="1361" spans="1:16">
      <c r="A1361" s="285"/>
      <c r="B1361" s="281"/>
      <c r="C1361" s="291"/>
      <c r="D1361" s="285"/>
      <c r="E1361" s="285"/>
      <c r="F1361" s="285"/>
      <c r="G1361" s="285"/>
      <c r="H1361" s="285"/>
      <c r="I1361" s="286"/>
      <c r="J1361" s="286"/>
      <c r="K1361" s="314"/>
      <c r="L1361" s="286"/>
      <c r="M1361" s="286"/>
      <c r="N1361" s="286"/>
      <c r="O1361" s="286"/>
      <c r="P1361" s="286"/>
    </row>
    <row r="1362" spans="1:16">
      <c r="A1362" s="281"/>
      <c r="B1362" s="281">
        <v>337</v>
      </c>
      <c r="C1362" s="282"/>
      <c r="D1362" s="281"/>
      <c r="E1362" s="281"/>
      <c r="F1362" s="281"/>
      <c r="G1362" s="281"/>
      <c r="H1362" s="281"/>
      <c r="I1362" s="281"/>
      <c r="J1362" s="321"/>
      <c r="K1362" s="312"/>
      <c r="L1362" s="321"/>
      <c r="M1362" s="322"/>
      <c r="N1362" s="322"/>
      <c r="O1362" s="322"/>
      <c r="P1362" s="322"/>
    </row>
    <row r="1363" spans="1:16">
      <c r="A1363" s="281"/>
      <c r="B1363" s="281"/>
      <c r="C1363" s="282"/>
      <c r="D1363" s="281"/>
      <c r="E1363" s="281"/>
      <c r="F1363" s="281"/>
      <c r="G1363" s="281"/>
      <c r="H1363" s="281"/>
      <c r="I1363" s="281"/>
      <c r="J1363" s="319"/>
      <c r="K1363" s="313"/>
      <c r="L1363" s="319"/>
      <c r="M1363" s="313"/>
      <c r="N1363" s="313"/>
      <c r="O1363" s="313"/>
      <c r="P1363" s="313"/>
    </row>
    <row r="1364" spans="1:16">
      <c r="A1364" s="281"/>
      <c r="B1364" s="281"/>
      <c r="C1364" s="282"/>
      <c r="D1364" s="281"/>
      <c r="E1364" s="281"/>
      <c r="F1364" s="281"/>
      <c r="G1364" s="281"/>
      <c r="H1364" s="281"/>
      <c r="I1364" s="292"/>
      <c r="J1364" s="319"/>
      <c r="K1364" s="313"/>
      <c r="L1364" s="319"/>
      <c r="M1364" s="313"/>
      <c r="N1364" s="313"/>
      <c r="O1364" s="313"/>
      <c r="P1364" s="313"/>
    </row>
    <row r="1365" spans="1:16">
      <c r="A1365" s="281"/>
      <c r="B1365" s="281"/>
      <c r="C1365" s="282"/>
      <c r="D1365" s="281"/>
      <c r="E1365" s="281"/>
      <c r="F1365" s="281"/>
      <c r="G1365" s="281"/>
      <c r="H1365" s="281"/>
      <c r="I1365" s="292"/>
      <c r="J1365" s="320"/>
      <c r="K1365" s="314"/>
      <c r="L1365" s="320"/>
      <c r="M1365" s="314"/>
      <c r="N1365" s="314"/>
      <c r="O1365" s="314"/>
      <c r="P1365" s="314"/>
    </row>
    <row r="1366" spans="1:16">
      <c r="A1366" s="285"/>
      <c r="B1366" s="281">
        <v>338</v>
      </c>
      <c r="C1366" s="291"/>
      <c r="D1366" s="285"/>
      <c r="E1366" s="285"/>
      <c r="F1366" s="285"/>
      <c r="G1366" s="285"/>
      <c r="H1366" s="285"/>
      <c r="I1366" s="285"/>
      <c r="J1366" s="285"/>
      <c r="K1366" s="312"/>
      <c r="L1366" s="285"/>
      <c r="M1366" s="285"/>
      <c r="N1366" s="285"/>
      <c r="O1366" s="285"/>
      <c r="P1366" s="285"/>
    </row>
    <row r="1367" spans="1:16">
      <c r="A1367" s="285"/>
      <c r="B1367" s="281"/>
      <c r="C1367" s="291"/>
      <c r="D1367" s="285"/>
      <c r="E1367" s="285"/>
      <c r="F1367" s="285"/>
      <c r="G1367" s="285"/>
      <c r="H1367" s="285"/>
      <c r="I1367" s="285"/>
      <c r="J1367" s="285"/>
      <c r="K1367" s="313"/>
      <c r="L1367" s="285"/>
      <c r="M1367" s="285"/>
      <c r="N1367" s="285"/>
      <c r="O1367" s="285"/>
      <c r="P1367" s="285"/>
    </row>
    <row r="1368" spans="1:16">
      <c r="A1368" s="285"/>
      <c r="B1368" s="281"/>
      <c r="C1368" s="291"/>
      <c r="D1368" s="285"/>
      <c r="E1368" s="285"/>
      <c r="F1368" s="285"/>
      <c r="G1368" s="285"/>
      <c r="H1368" s="285"/>
      <c r="I1368" s="285"/>
      <c r="J1368" s="285"/>
      <c r="K1368" s="313"/>
      <c r="L1368" s="285"/>
      <c r="M1368" s="285"/>
      <c r="N1368" s="285"/>
      <c r="O1368" s="285"/>
      <c r="P1368" s="285"/>
    </row>
    <row r="1369" spans="1:16">
      <c r="A1369" s="285"/>
      <c r="B1369" s="281"/>
      <c r="C1369" s="291"/>
      <c r="D1369" s="285"/>
      <c r="E1369" s="285"/>
      <c r="F1369" s="285"/>
      <c r="G1369" s="285"/>
      <c r="H1369" s="285"/>
      <c r="I1369" s="285"/>
      <c r="J1369" s="285"/>
      <c r="K1369" s="314"/>
      <c r="L1369" s="285"/>
      <c r="M1369" s="285"/>
      <c r="N1369" s="285"/>
      <c r="O1369" s="285"/>
      <c r="P1369" s="285"/>
    </row>
    <row r="1370" spans="1:16">
      <c r="A1370" s="281"/>
      <c r="B1370" s="281">
        <v>339</v>
      </c>
      <c r="C1370" s="282"/>
      <c r="D1370" s="281"/>
      <c r="E1370" s="281"/>
      <c r="F1370" s="281"/>
      <c r="G1370" s="281"/>
      <c r="H1370" s="281"/>
      <c r="I1370" s="281"/>
      <c r="J1370" s="321"/>
      <c r="K1370" s="312"/>
      <c r="L1370" s="321"/>
      <c r="M1370" s="322"/>
      <c r="N1370" s="322"/>
      <c r="O1370" s="322"/>
      <c r="P1370" s="322"/>
    </row>
    <row r="1371" spans="1:16">
      <c r="A1371" s="281"/>
      <c r="B1371" s="281"/>
      <c r="C1371" s="282"/>
      <c r="D1371" s="281"/>
      <c r="E1371" s="281"/>
      <c r="F1371" s="281"/>
      <c r="G1371" s="281"/>
      <c r="H1371" s="281"/>
      <c r="I1371" s="281"/>
      <c r="J1371" s="319"/>
      <c r="K1371" s="313"/>
      <c r="L1371" s="319"/>
      <c r="M1371" s="313"/>
      <c r="N1371" s="313"/>
      <c r="O1371" s="313"/>
      <c r="P1371" s="313"/>
    </row>
    <row r="1372" spans="1:16">
      <c r="A1372" s="281"/>
      <c r="B1372" s="281"/>
      <c r="C1372" s="282"/>
      <c r="D1372" s="281"/>
      <c r="E1372" s="281"/>
      <c r="F1372" s="281"/>
      <c r="G1372" s="281"/>
      <c r="H1372" s="281"/>
      <c r="I1372" s="292"/>
      <c r="J1372" s="319"/>
      <c r="K1372" s="313"/>
      <c r="L1372" s="319"/>
      <c r="M1372" s="313"/>
      <c r="N1372" s="313"/>
      <c r="O1372" s="313"/>
      <c r="P1372" s="313"/>
    </row>
    <row r="1373" spans="1:16">
      <c r="A1373" s="281"/>
      <c r="B1373" s="281"/>
      <c r="C1373" s="282"/>
      <c r="D1373" s="281"/>
      <c r="E1373" s="281"/>
      <c r="F1373" s="281"/>
      <c r="G1373" s="281"/>
      <c r="H1373" s="281"/>
      <c r="I1373" s="292"/>
      <c r="J1373" s="320"/>
      <c r="K1373" s="314"/>
      <c r="L1373" s="320"/>
      <c r="M1373" s="314"/>
      <c r="N1373" s="314"/>
      <c r="O1373" s="314"/>
      <c r="P1373" s="314"/>
    </row>
    <row r="1374" spans="1:16">
      <c r="A1374" s="285"/>
      <c r="B1374" s="281">
        <v>340</v>
      </c>
      <c r="C1374" s="291"/>
      <c r="D1374" s="285"/>
      <c r="E1374" s="285"/>
      <c r="F1374" s="285"/>
      <c r="G1374" s="285"/>
      <c r="H1374" s="285"/>
      <c r="I1374" s="285"/>
      <c r="J1374" s="285"/>
      <c r="K1374" s="312"/>
      <c r="L1374" s="285"/>
      <c r="M1374" s="285"/>
      <c r="N1374" s="285"/>
      <c r="O1374" s="285"/>
      <c r="P1374" s="285"/>
    </row>
    <row r="1375" spans="1:16">
      <c r="A1375" s="285"/>
      <c r="B1375" s="281"/>
      <c r="C1375" s="291"/>
      <c r="D1375" s="285"/>
      <c r="E1375" s="285"/>
      <c r="F1375" s="285"/>
      <c r="G1375" s="285"/>
      <c r="H1375" s="285"/>
      <c r="I1375" s="285"/>
      <c r="J1375" s="285"/>
      <c r="K1375" s="313"/>
      <c r="L1375" s="285"/>
      <c r="M1375" s="285"/>
      <c r="N1375" s="285"/>
      <c r="O1375" s="285"/>
      <c r="P1375" s="285"/>
    </row>
    <row r="1376" spans="1:16">
      <c r="A1376" s="285"/>
      <c r="B1376" s="281"/>
      <c r="C1376" s="291"/>
      <c r="D1376" s="285"/>
      <c r="E1376" s="285"/>
      <c r="F1376" s="285"/>
      <c r="G1376" s="285"/>
      <c r="H1376" s="285"/>
      <c r="I1376" s="285"/>
      <c r="J1376" s="285"/>
      <c r="K1376" s="313"/>
      <c r="L1376" s="285"/>
      <c r="M1376" s="285"/>
      <c r="N1376" s="285"/>
      <c r="O1376" s="285"/>
      <c r="P1376" s="285"/>
    </row>
    <row r="1377" spans="1:16">
      <c r="A1377" s="285"/>
      <c r="B1377" s="281"/>
      <c r="C1377" s="291"/>
      <c r="D1377" s="285"/>
      <c r="E1377" s="285"/>
      <c r="F1377" s="285"/>
      <c r="G1377" s="285"/>
      <c r="H1377" s="285"/>
      <c r="I1377" s="285"/>
      <c r="J1377" s="285"/>
      <c r="K1377" s="314"/>
      <c r="L1377" s="285"/>
      <c r="M1377" s="285"/>
      <c r="N1377" s="285"/>
      <c r="O1377" s="285"/>
      <c r="P1377" s="285"/>
    </row>
    <row r="1378" spans="1:16">
      <c r="A1378" s="281"/>
      <c r="B1378" s="281">
        <v>341</v>
      </c>
      <c r="C1378" s="282"/>
      <c r="D1378" s="281"/>
      <c r="E1378" s="281"/>
      <c r="F1378" s="281"/>
      <c r="G1378" s="281"/>
      <c r="H1378" s="281"/>
      <c r="I1378" s="281"/>
      <c r="J1378" s="321"/>
      <c r="K1378" s="312"/>
      <c r="L1378" s="321"/>
      <c r="M1378" s="322"/>
      <c r="N1378" s="322"/>
      <c r="O1378" s="322"/>
      <c r="P1378" s="322"/>
    </row>
    <row r="1379" spans="1:16">
      <c r="A1379" s="281"/>
      <c r="B1379" s="281"/>
      <c r="C1379" s="282"/>
      <c r="D1379" s="281"/>
      <c r="E1379" s="281"/>
      <c r="F1379" s="281"/>
      <c r="G1379" s="281"/>
      <c r="H1379" s="281"/>
      <c r="I1379" s="281"/>
      <c r="J1379" s="319"/>
      <c r="K1379" s="313"/>
      <c r="L1379" s="319"/>
      <c r="M1379" s="313"/>
      <c r="N1379" s="313"/>
      <c r="O1379" s="313"/>
      <c r="P1379" s="313"/>
    </row>
    <row r="1380" spans="1:16">
      <c r="A1380" s="281"/>
      <c r="B1380" s="281"/>
      <c r="C1380" s="282"/>
      <c r="D1380" s="281"/>
      <c r="E1380" s="281"/>
      <c r="F1380" s="281"/>
      <c r="G1380" s="281"/>
      <c r="H1380" s="281"/>
      <c r="I1380" s="292"/>
      <c r="J1380" s="319"/>
      <c r="K1380" s="313"/>
      <c r="L1380" s="319"/>
      <c r="M1380" s="313"/>
      <c r="N1380" s="313"/>
      <c r="O1380" s="313"/>
      <c r="P1380" s="313"/>
    </row>
    <row r="1381" spans="1:16">
      <c r="A1381" s="281"/>
      <c r="B1381" s="281"/>
      <c r="C1381" s="282"/>
      <c r="D1381" s="281"/>
      <c r="E1381" s="281"/>
      <c r="F1381" s="281"/>
      <c r="G1381" s="281"/>
      <c r="H1381" s="281"/>
      <c r="I1381" s="292"/>
      <c r="J1381" s="320"/>
      <c r="K1381" s="314"/>
      <c r="L1381" s="320"/>
      <c r="M1381" s="314"/>
      <c r="N1381" s="314"/>
      <c r="O1381" s="314"/>
      <c r="P1381" s="314"/>
    </row>
    <row r="1382" spans="1:16">
      <c r="A1382" s="285"/>
      <c r="B1382" s="281">
        <v>342</v>
      </c>
      <c r="C1382" s="291"/>
      <c r="D1382" s="285"/>
      <c r="E1382" s="285"/>
      <c r="F1382" s="285"/>
      <c r="G1382" s="285"/>
      <c r="H1382" s="285"/>
      <c r="I1382" s="285"/>
      <c r="J1382" s="285"/>
      <c r="K1382" s="312"/>
      <c r="L1382" s="286"/>
      <c r="M1382" s="286"/>
      <c r="N1382" s="286"/>
      <c r="O1382" s="286"/>
      <c r="P1382" s="286"/>
    </row>
    <row r="1383" spans="1:16">
      <c r="A1383" s="285"/>
      <c r="B1383" s="281"/>
      <c r="C1383" s="291"/>
      <c r="D1383" s="285"/>
      <c r="E1383" s="285"/>
      <c r="F1383" s="285"/>
      <c r="G1383" s="285"/>
      <c r="H1383" s="285"/>
      <c r="I1383" s="285"/>
      <c r="J1383" s="285"/>
      <c r="K1383" s="313"/>
      <c r="L1383" s="286"/>
      <c r="M1383" s="286"/>
      <c r="N1383" s="286"/>
      <c r="O1383" s="286"/>
      <c r="P1383" s="286"/>
    </row>
    <row r="1384" spans="1:16">
      <c r="A1384" s="285"/>
      <c r="B1384" s="281"/>
      <c r="C1384" s="291"/>
      <c r="D1384" s="285"/>
      <c r="E1384" s="285"/>
      <c r="F1384" s="285"/>
      <c r="G1384" s="285"/>
      <c r="H1384" s="285"/>
      <c r="I1384" s="285"/>
      <c r="J1384" s="285"/>
      <c r="K1384" s="313"/>
      <c r="L1384" s="286"/>
      <c r="M1384" s="286"/>
      <c r="N1384" s="286"/>
      <c r="O1384" s="286"/>
      <c r="P1384" s="286"/>
    </row>
    <row r="1385" spans="1:16">
      <c r="A1385" s="285"/>
      <c r="B1385" s="281"/>
      <c r="C1385" s="291"/>
      <c r="D1385" s="285"/>
      <c r="E1385" s="285"/>
      <c r="F1385" s="285"/>
      <c r="G1385" s="285"/>
      <c r="H1385" s="285"/>
      <c r="I1385" s="285"/>
      <c r="J1385" s="285"/>
      <c r="K1385" s="314"/>
      <c r="L1385" s="286"/>
      <c r="M1385" s="286"/>
      <c r="N1385" s="286"/>
      <c r="O1385" s="286"/>
      <c r="P1385" s="286"/>
    </row>
    <row r="1386" spans="1:16">
      <c r="A1386" s="281"/>
      <c r="B1386" s="281">
        <v>343</v>
      </c>
      <c r="C1386" s="282"/>
      <c r="D1386" s="281"/>
      <c r="E1386" s="281"/>
      <c r="F1386" s="281"/>
      <c r="G1386" s="281"/>
      <c r="H1386" s="281"/>
      <c r="I1386" s="281"/>
      <c r="J1386" s="321"/>
      <c r="K1386" s="312" t="s">
        <v>1565</v>
      </c>
      <c r="L1386" s="321"/>
      <c r="M1386" s="322"/>
      <c r="N1386" s="322"/>
      <c r="O1386" s="322"/>
      <c r="P1386" s="322"/>
    </row>
    <row r="1387" spans="1:16">
      <c r="A1387" s="281"/>
      <c r="B1387" s="281"/>
      <c r="C1387" s="282"/>
      <c r="D1387" s="281"/>
      <c r="E1387" s="281"/>
      <c r="F1387" s="281"/>
      <c r="G1387" s="281"/>
      <c r="H1387" s="281"/>
      <c r="I1387" s="281"/>
      <c r="J1387" s="319"/>
      <c r="K1387" s="313"/>
      <c r="L1387" s="319"/>
      <c r="M1387" s="313"/>
      <c r="N1387" s="313"/>
      <c r="O1387" s="313"/>
      <c r="P1387" s="313"/>
    </row>
    <row r="1388" spans="1:16">
      <c r="A1388" s="281"/>
      <c r="B1388" s="281"/>
      <c r="C1388" s="282"/>
      <c r="D1388" s="281"/>
      <c r="E1388" s="281"/>
      <c r="F1388" s="281"/>
      <c r="G1388" s="281"/>
      <c r="H1388" s="281"/>
      <c r="I1388" s="292"/>
      <c r="J1388" s="319"/>
      <c r="K1388" s="313"/>
      <c r="L1388" s="319"/>
      <c r="M1388" s="313"/>
      <c r="N1388" s="313"/>
      <c r="O1388" s="313"/>
      <c r="P1388" s="313"/>
    </row>
    <row r="1389" spans="1:16">
      <c r="A1389" s="281"/>
      <c r="B1389" s="281"/>
      <c r="C1389" s="282"/>
      <c r="D1389" s="281"/>
      <c r="E1389" s="281"/>
      <c r="F1389" s="281"/>
      <c r="G1389" s="281"/>
      <c r="H1389" s="281"/>
      <c r="I1389" s="292"/>
      <c r="J1389" s="320"/>
      <c r="K1389" s="314"/>
      <c r="L1389" s="320"/>
      <c r="M1389" s="314"/>
      <c r="N1389" s="314"/>
      <c r="O1389" s="314"/>
      <c r="P1389" s="314"/>
    </row>
    <row r="1390" spans="1:16">
      <c r="A1390" s="285"/>
      <c r="B1390" s="281">
        <v>344</v>
      </c>
      <c r="C1390" s="291"/>
      <c r="D1390" s="285"/>
      <c r="E1390" s="285"/>
      <c r="F1390" s="285"/>
      <c r="G1390" s="285"/>
      <c r="H1390" s="285"/>
      <c r="I1390" s="285"/>
      <c r="J1390" s="285"/>
      <c r="K1390" s="312" t="s">
        <v>1566</v>
      </c>
      <c r="L1390" s="285"/>
      <c r="M1390" s="285"/>
      <c r="N1390" s="285"/>
      <c r="O1390" s="285"/>
      <c r="P1390" s="285"/>
    </row>
    <row r="1391" spans="1:16">
      <c r="A1391" s="285"/>
      <c r="B1391" s="281"/>
      <c r="C1391" s="291"/>
      <c r="D1391" s="285"/>
      <c r="E1391" s="285"/>
      <c r="F1391" s="285"/>
      <c r="G1391" s="285"/>
      <c r="H1391" s="285"/>
      <c r="I1391" s="285"/>
      <c r="J1391" s="285"/>
      <c r="K1391" s="313"/>
      <c r="L1391" s="285"/>
      <c r="M1391" s="285"/>
      <c r="N1391" s="285"/>
      <c r="O1391" s="285"/>
      <c r="P1391" s="285"/>
    </row>
    <row r="1392" spans="1:16">
      <c r="A1392" s="285"/>
      <c r="B1392" s="281"/>
      <c r="C1392" s="291"/>
      <c r="D1392" s="285"/>
      <c r="E1392" s="285"/>
      <c r="F1392" s="285"/>
      <c r="G1392" s="285"/>
      <c r="H1392" s="285"/>
      <c r="I1392" s="285"/>
      <c r="J1392" s="285"/>
      <c r="K1392" s="313"/>
      <c r="L1392" s="285"/>
      <c r="M1392" s="285"/>
      <c r="N1392" s="285"/>
      <c r="O1392" s="285"/>
      <c r="P1392" s="285"/>
    </row>
    <row r="1393" spans="1:16">
      <c r="A1393" s="285"/>
      <c r="B1393" s="281"/>
      <c r="C1393" s="291"/>
      <c r="D1393" s="285"/>
      <c r="E1393" s="285"/>
      <c r="F1393" s="285"/>
      <c r="G1393" s="285"/>
      <c r="H1393" s="285"/>
      <c r="I1393" s="285"/>
      <c r="J1393" s="285"/>
      <c r="K1393" s="314"/>
      <c r="L1393" s="285"/>
      <c r="M1393" s="285"/>
      <c r="N1393" s="285"/>
      <c r="O1393" s="285"/>
      <c r="P1393" s="285"/>
    </row>
    <row r="1394" spans="1:16">
      <c r="A1394" s="281"/>
      <c r="B1394" s="281">
        <v>345</v>
      </c>
      <c r="C1394" s="282"/>
      <c r="D1394" s="281"/>
      <c r="E1394" s="281"/>
      <c r="F1394" s="281"/>
      <c r="G1394" s="281"/>
      <c r="H1394" s="281"/>
      <c r="I1394" s="281"/>
      <c r="J1394" s="321"/>
      <c r="K1394" s="312" t="s">
        <v>1567</v>
      </c>
      <c r="L1394" s="321"/>
      <c r="M1394" s="322"/>
      <c r="N1394" s="322"/>
      <c r="O1394" s="322"/>
      <c r="P1394" s="322"/>
    </row>
    <row r="1395" spans="1:16">
      <c r="A1395" s="281"/>
      <c r="B1395" s="281"/>
      <c r="C1395" s="282"/>
      <c r="D1395" s="281"/>
      <c r="E1395" s="281"/>
      <c r="F1395" s="281"/>
      <c r="G1395" s="281"/>
      <c r="H1395" s="281"/>
      <c r="I1395" s="281"/>
      <c r="J1395" s="319"/>
      <c r="K1395" s="313"/>
      <c r="L1395" s="319"/>
      <c r="M1395" s="313"/>
      <c r="N1395" s="313"/>
      <c r="O1395" s="313"/>
      <c r="P1395" s="313"/>
    </row>
    <row r="1396" spans="1:16">
      <c r="A1396" s="281"/>
      <c r="B1396" s="281"/>
      <c r="C1396" s="282"/>
      <c r="D1396" s="281"/>
      <c r="E1396" s="281"/>
      <c r="F1396" s="281"/>
      <c r="G1396" s="281"/>
      <c r="H1396" s="281"/>
      <c r="I1396" s="292"/>
      <c r="J1396" s="319"/>
      <c r="K1396" s="313"/>
      <c r="L1396" s="319"/>
      <c r="M1396" s="313"/>
      <c r="N1396" s="313"/>
      <c r="O1396" s="313"/>
      <c r="P1396" s="313"/>
    </row>
    <row r="1397" spans="1:16">
      <c r="A1397" s="281"/>
      <c r="B1397" s="281"/>
      <c r="C1397" s="282"/>
      <c r="D1397" s="281"/>
      <c r="E1397" s="281"/>
      <c r="F1397" s="281"/>
      <c r="G1397" s="281"/>
      <c r="H1397" s="281"/>
      <c r="I1397" s="292"/>
      <c r="J1397" s="320"/>
      <c r="K1397" s="314"/>
      <c r="L1397" s="320"/>
      <c r="M1397" s="314"/>
      <c r="N1397" s="314"/>
      <c r="O1397" s="314"/>
      <c r="P1397" s="314"/>
    </row>
    <row r="1398" spans="1:16">
      <c r="A1398" s="285"/>
      <c r="B1398" s="281">
        <v>346</v>
      </c>
      <c r="C1398" s="291"/>
      <c r="D1398" s="285"/>
      <c r="E1398" s="285"/>
      <c r="F1398" s="285"/>
      <c r="G1398" s="285"/>
      <c r="H1398" s="285"/>
      <c r="I1398" s="285"/>
      <c r="J1398" s="285"/>
      <c r="K1398" s="312" t="s">
        <v>1568</v>
      </c>
      <c r="L1398" s="285"/>
      <c r="M1398" s="285"/>
      <c r="N1398" s="285"/>
      <c r="O1398" s="285"/>
      <c r="P1398" s="285"/>
    </row>
    <row r="1399" spans="1:16">
      <c r="A1399" s="285"/>
      <c r="B1399" s="281"/>
      <c r="C1399" s="291"/>
      <c r="D1399" s="285"/>
      <c r="E1399" s="285"/>
      <c r="F1399" s="285"/>
      <c r="G1399" s="285"/>
      <c r="H1399" s="285"/>
      <c r="I1399" s="285"/>
      <c r="J1399" s="285"/>
      <c r="K1399" s="313"/>
      <c r="L1399" s="285"/>
      <c r="M1399" s="285"/>
      <c r="N1399" s="285"/>
      <c r="O1399" s="285"/>
      <c r="P1399" s="285"/>
    </row>
    <row r="1400" spans="1:16">
      <c r="A1400" s="285"/>
      <c r="B1400" s="281"/>
      <c r="C1400" s="291"/>
      <c r="D1400" s="285"/>
      <c r="E1400" s="285"/>
      <c r="F1400" s="285"/>
      <c r="G1400" s="285"/>
      <c r="H1400" s="285"/>
      <c r="I1400" s="285"/>
      <c r="J1400" s="285"/>
      <c r="K1400" s="313"/>
      <c r="L1400" s="285"/>
      <c r="M1400" s="285"/>
      <c r="N1400" s="285"/>
      <c r="O1400" s="285"/>
      <c r="P1400" s="285"/>
    </row>
    <row r="1401" spans="1:16">
      <c r="A1401" s="285"/>
      <c r="B1401" s="281"/>
      <c r="C1401" s="291"/>
      <c r="D1401" s="285"/>
      <c r="E1401" s="285"/>
      <c r="F1401" s="285"/>
      <c r="G1401" s="285"/>
      <c r="H1401" s="285"/>
      <c r="I1401" s="285"/>
      <c r="J1401" s="285"/>
      <c r="K1401" s="314"/>
      <c r="L1401" s="285"/>
      <c r="M1401" s="285"/>
      <c r="N1401" s="285"/>
      <c r="O1401" s="285"/>
      <c r="P1401" s="285"/>
    </row>
    <row r="1402" spans="1:16">
      <c r="A1402" s="281"/>
      <c r="B1402" s="281">
        <v>347</v>
      </c>
      <c r="C1402" s="282"/>
      <c r="D1402" s="281"/>
      <c r="E1402" s="281"/>
      <c r="F1402" s="281"/>
      <c r="G1402" s="281"/>
      <c r="H1402" s="281"/>
      <c r="I1402" s="281"/>
      <c r="J1402" s="321"/>
      <c r="K1402" s="312" t="s">
        <v>1569</v>
      </c>
      <c r="L1402" s="321"/>
      <c r="M1402" s="322"/>
      <c r="N1402" s="322"/>
      <c r="O1402" s="322"/>
      <c r="P1402" s="322"/>
    </row>
    <row r="1403" spans="1:16">
      <c r="A1403" s="281"/>
      <c r="B1403" s="281"/>
      <c r="C1403" s="282"/>
      <c r="D1403" s="281"/>
      <c r="E1403" s="281"/>
      <c r="F1403" s="281"/>
      <c r="G1403" s="281"/>
      <c r="H1403" s="281"/>
      <c r="I1403" s="281"/>
      <c r="J1403" s="319"/>
      <c r="K1403" s="313"/>
      <c r="L1403" s="319"/>
      <c r="M1403" s="313"/>
      <c r="N1403" s="313"/>
      <c r="O1403" s="313"/>
      <c r="P1403" s="313"/>
    </row>
    <row r="1404" spans="1:16">
      <c r="A1404" s="281"/>
      <c r="B1404" s="281"/>
      <c r="C1404" s="282"/>
      <c r="D1404" s="281"/>
      <c r="E1404" s="281"/>
      <c r="F1404" s="281"/>
      <c r="G1404" s="281"/>
      <c r="H1404" s="281"/>
      <c r="I1404" s="292"/>
      <c r="J1404" s="319"/>
      <c r="K1404" s="313"/>
      <c r="L1404" s="319"/>
      <c r="M1404" s="313"/>
      <c r="N1404" s="313"/>
      <c r="O1404" s="313"/>
      <c r="P1404" s="313"/>
    </row>
    <row r="1405" spans="1:16">
      <c r="A1405" s="281"/>
      <c r="B1405" s="281"/>
      <c r="C1405" s="282"/>
      <c r="D1405" s="281"/>
      <c r="E1405" s="281"/>
      <c r="F1405" s="281"/>
      <c r="G1405" s="281"/>
      <c r="H1405" s="281"/>
      <c r="I1405" s="292"/>
      <c r="J1405" s="320"/>
      <c r="K1405" s="314"/>
      <c r="L1405" s="320"/>
      <c r="M1405" s="314"/>
      <c r="N1405" s="314"/>
      <c r="O1405" s="314"/>
      <c r="P1405" s="314"/>
    </row>
    <row r="1406" spans="1:16">
      <c r="A1406" s="285"/>
      <c r="B1406" s="281">
        <v>348</v>
      </c>
      <c r="C1406" s="291"/>
      <c r="D1406" s="285"/>
      <c r="E1406" s="285"/>
      <c r="F1406" s="285"/>
      <c r="G1406" s="285"/>
      <c r="H1406" s="285"/>
      <c r="I1406" s="286"/>
      <c r="J1406" s="286"/>
      <c r="K1406" s="312" t="s">
        <v>1570</v>
      </c>
      <c r="L1406" s="286"/>
      <c r="M1406" s="286"/>
      <c r="N1406" s="286"/>
      <c r="O1406" s="286"/>
      <c r="P1406" s="286"/>
    </row>
    <row r="1407" spans="1:16">
      <c r="A1407" s="285"/>
      <c r="B1407" s="281"/>
      <c r="C1407" s="291"/>
      <c r="D1407" s="285"/>
      <c r="E1407" s="285"/>
      <c r="F1407" s="285"/>
      <c r="G1407" s="285"/>
      <c r="H1407" s="285"/>
      <c r="I1407" s="286"/>
      <c r="J1407" s="286"/>
      <c r="K1407" s="313"/>
      <c r="L1407" s="286"/>
      <c r="M1407" s="286"/>
      <c r="N1407" s="286"/>
      <c r="O1407" s="286"/>
      <c r="P1407" s="286"/>
    </row>
    <row r="1408" spans="1:16">
      <c r="A1408" s="285"/>
      <c r="B1408" s="281"/>
      <c r="C1408" s="291"/>
      <c r="D1408" s="285"/>
      <c r="E1408" s="285"/>
      <c r="F1408" s="285"/>
      <c r="G1408" s="285"/>
      <c r="H1408" s="285"/>
      <c r="I1408" s="286"/>
      <c r="J1408" s="286"/>
      <c r="K1408" s="313"/>
      <c r="L1408" s="286"/>
      <c r="M1408" s="286"/>
      <c r="N1408" s="286"/>
      <c r="O1408" s="286"/>
      <c r="P1408" s="286"/>
    </row>
    <row r="1409" spans="1:16">
      <c r="A1409" s="285"/>
      <c r="B1409" s="281"/>
      <c r="C1409" s="291"/>
      <c r="D1409" s="285"/>
      <c r="E1409" s="285"/>
      <c r="F1409" s="285"/>
      <c r="G1409" s="285"/>
      <c r="H1409" s="285"/>
      <c r="I1409" s="286"/>
      <c r="J1409" s="286"/>
      <c r="K1409" s="314"/>
      <c r="L1409" s="286"/>
      <c r="M1409" s="286"/>
      <c r="N1409" s="286"/>
      <c r="O1409" s="286"/>
      <c r="P1409" s="286"/>
    </row>
    <row r="1410" spans="1:16">
      <c r="A1410" s="281"/>
      <c r="B1410" s="281">
        <v>349</v>
      </c>
      <c r="C1410" s="282"/>
      <c r="D1410" s="281"/>
      <c r="E1410" s="281"/>
      <c r="F1410" s="281"/>
      <c r="G1410" s="281"/>
      <c r="H1410" s="281"/>
      <c r="I1410" s="281"/>
      <c r="J1410" s="321"/>
      <c r="K1410" s="312" t="s">
        <v>1571</v>
      </c>
      <c r="L1410" s="321"/>
      <c r="M1410" s="322"/>
      <c r="N1410" s="322"/>
      <c r="O1410" s="322"/>
      <c r="P1410" s="322"/>
    </row>
    <row r="1411" spans="1:16">
      <c r="A1411" s="281"/>
      <c r="B1411" s="281"/>
      <c r="C1411" s="282"/>
      <c r="D1411" s="281"/>
      <c r="E1411" s="281"/>
      <c r="F1411" s="281"/>
      <c r="G1411" s="281"/>
      <c r="H1411" s="281"/>
      <c r="I1411" s="281"/>
      <c r="J1411" s="319"/>
      <c r="K1411" s="313"/>
      <c r="L1411" s="319"/>
      <c r="M1411" s="313"/>
      <c r="N1411" s="313"/>
      <c r="O1411" s="313"/>
      <c r="P1411" s="313"/>
    </row>
    <row r="1412" spans="1:16">
      <c r="A1412" s="281"/>
      <c r="B1412" s="281"/>
      <c r="C1412" s="282"/>
      <c r="D1412" s="281"/>
      <c r="E1412" s="281"/>
      <c r="F1412" s="281"/>
      <c r="G1412" s="281"/>
      <c r="H1412" s="281"/>
      <c r="I1412" s="292"/>
      <c r="J1412" s="319"/>
      <c r="K1412" s="313"/>
      <c r="L1412" s="319"/>
      <c r="M1412" s="313"/>
      <c r="N1412" s="313"/>
      <c r="O1412" s="313"/>
      <c r="P1412" s="313"/>
    </row>
    <row r="1413" spans="1:16">
      <c r="A1413" s="281"/>
      <c r="B1413" s="281"/>
      <c r="C1413" s="282"/>
      <c r="D1413" s="281"/>
      <c r="E1413" s="281"/>
      <c r="F1413" s="281"/>
      <c r="G1413" s="281"/>
      <c r="H1413" s="281"/>
      <c r="I1413" s="292"/>
      <c r="J1413" s="320"/>
      <c r="K1413" s="314"/>
      <c r="L1413" s="320"/>
      <c r="M1413" s="314"/>
      <c r="N1413" s="314"/>
      <c r="O1413" s="314"/>
      <c r="P1413" s="314"/>
    </row>
    <row r="1414" spans="1:16">
      <c r="A1414" s="285"/>
      <c r="B1414" s="281">
        <v>350</v>
      </c>
      <c r="C1414" s="291"/>
      <c r="D1414" s="285"/>
      <c r="E1414" s="285"/>
      <c r="F1414" s="285"/>
      <c r="G1414" s="285"/>
      <c r="H1414" s="285"/>
      <c r="I1414" s="285"/>
      <c r="J1414" s="285"/>
      <c r="K1414" s="312" t="s">
        <v>1572</v>
      </c>
      <c r="L1414" s="285"/>
      <c r="M1414" s="285"/>
      <c r="N1414" s="285"/>
      <c r="O1414" s="285"/>
      <c r="P1414" s="285"/>
    </row>
    <row r="1415" spans="1:16">
      <c r="A1415" s="285"/>
      <c r="B1415" s="281"/>
      <c r="C1415" s="291"/>
      <c r="D1415" s="285"/>
      <c r="E1415" s="285"/>
      <c r="F1415" s="285"/>
      <c r="G1415" s="285"/>
      <c r="H1415" s="285"/>
      <c r="I1415" s="285"/>
      <c r="J1415" s="285"/>
      <c r="K1415" s="313"/>
      <c r="L1415" s="285"/>
      <c r="M1415" s="285"/>
      <c r="N1415" s="285"/>
      <c r="O1415" s="285"/>
      <c r="P1415" s="285"/>
    </row>
    <row r="1416" spans="1:16">
      <c r="A1416" s="285"/>
      <c r="B1416" s="281"/>
      <c r="C1416" s="291"/>
      <c r="D1416" s="285"/>
      <c r="E1416" s="285"/>
      <c r="F1416" s="285"/>
      <c r="G1416" s="285"/>
      <c r="H1416" s="285"/>
      <c r="I1416" s="285"/>
      <c r="J1416" s="285"/>
      <c r="K1416" s="313"/>
      <c r="L1416" s="285"/>
      <c r="M1416" s="285"/>
      <c r="N1416" s="285"/>
      <c r="O1416" s="285"/>
      <c r="P1416" s="285"/>
    </row>
    <row r="1417" spans="1:16">
      <c r="A1417" s="285"/>
      <c r="B1417" s="281"/>
      <c r="C1417" s="291"/>
      <c r="D1417" s="285"/>
      <c r="E1417" s="285"/>
      <c r="F1417" s="285"/>
      <c r="G1417" s="285"/>
      <c r="H1417" s="285"/>
      <c r="I1417" s="285"/>
      <c r="J1417" s="285"/>
      <c r="K1417" s="314"/>
      <c r="L1417" s="285"/>
      <c r="M1417" s="285"/>
      <c r="N1417" s="285"/>
      <c r="O1417" s="285"/>
      <c r="P1417" s="285"/>
    </row>
    <row r="1418" spans="1:16">
      <c r="A1418" s="281"/>
      <c r="B1418" s="281">
        <v>351</v>
      </c>
      <c r="C1418" s="282"/>
      <c r="D1418" s="281"/>
      <c r="E1418" s="281"/>
      <c r="F1418" s="281"/>
      <c r="G1418" s="281"/>
      <c r="H1418" s="281"/>
      <c r="I1418" s="281"/>
      <c r="J1418" s="321"/>
      <c r="K1418" s="312" t="s">
        <v>1573</v>
      </c>
      <c r="L1418" s="321"/>
      <c r="M1418" s="322"/>
      <c r="N1418" s="322"/>
      <c r="O1418" s="322"/>
      <c r="P1418" s="322"/>
    </row>
    <row r="1419" spans="1:16">
      <c r="A1419" s="281"/>
      <c r="B1419" s="281"/>
      <c r="C1419" s="282"/>
      <c r="D1419" s="281"/>
      <c r="E1419" s="281"/>
      <c r="F1419" s="281"/>
      <c r="G1419" s="281"/>
      <c r="H1419" s="281"/>
      <c r="I1419" s="281"/>
      <c r="J1419" s="319"/>
      <c r="K1419" s="313"/>
      <c r="L1419" s="319"/>
      <c r="M1419" s="313"/>
      <c r="N1419" s="313"/>
      <c r="O1419" s="313"/>
      <c r="P1419" s="313"/>
    </row>
    <row r="1420" spans="1:16">
      <c r="A1420" s="281"/>
      <c r="B1420" s="281"/>
      <c r="C1420" s="282"/>
      <c r="D1420" s="281"/>
      <c r="E1420" s="281"/>
      <c r="F1420" s="281"/>
      <c r="G1420" s="281"/>
      <c r="H1420" s="281"/>
      <c r="I1420" s="292"/>
      <c r="J1420" s="319"/>
      <c r="K1420" s="313"/>
      <c r="L1420" s="319"/>
      <c r="M1420" s="313"/>
      <c r="N1420" s="313"/>
      <c r="O1420" s="313"/>
      <c r="P1420" s="313"/>
    </row>
    <row r="1421" spans="1:16">
      <c r="A1421" s="281"/>
      <c r="B1421" s="281"/>
      <c r="C1421" s="282"/>
      <c r="D1421" s="281"/>
      <c r="E1421" s="281"/>
      <c r="F1421" s="281"/>
      <c r="G1421" s="281"/>
      <c r="H1421" s="281"/>
      <c r="I1421" s="292"/>
      <c r="J1421" s="320"/>
      <c r="K1421" s="314"/>
      <c r="L1421" s="320"/>
      <c r="M1421" s="314"/>
      <c r="N1421" s="314"/>
      <c r="O1421" s="314"/>
      <c r="P1421" s="314"/>
    </row>
    <row r="1422" spans="1:16">
      <c r="A1422" s="285"/>
      <c r="B1422" s="281">
        <v>352</v>
      </c>
      <c r="C1422" s="291"/>
      <c r="D1422" s="285"/>
      <c r="E1422" s="285"/>
      <c r="F1422" s="285"/>
      <c r="G1422" s="285"/>
      <c r="H1422" s="285"/>
      <c r="I1422" s="285"/>
      <c r="J1422" s="285"/>
      <c r="K1422" s="312" t="s">
        <v>1574</v>
      </c>
      <c r="L1422" s="285"/>
      <c r="M1422" s="285"/>
      <c r="N1422" s="285"/>
      <c r="O1422" s="285"/>
      <c r="P1422" s="285"/>
    </row>
    <row r="1423" spans="1:16">
      <c r="A1423" s="285"/>
      <c r="B1423" s="281"/>
      <c r="C1423" s="291"/>
      <c r="D1423" s="285"/>
      <c r="E1423" s="285"/>
      <c r="F1423" s="285"/>
      <c r="G1423" s="285"/>
      <c r="H1423" s="285"/>
      <c r="I1423" s="285"/>
      <c r="J1423" s="285"/>
      <c r="K1423" s="313"/>
      <c r="L1423" s="285"/>
      <c r="M1423" s="285"/>
      <c r="N1423" s="285"/>
      <c r="O1423" s="285"/>
      <c r="P1423" s="285"/>
    </row>
    <row r="1424" spans="1:16">
      <c r="A1424" s="285"/>
      <c r="B1424" s="281"/>
      <c r="C1424" s="291"/>
      <c r="D1424" s="285"/>
      <c r="E1424" s="285"/>
      <c r="F1424" s="285"/>
      <c r="G1424" s="285"/>
      <c r="H1424" s="285"/>
      <c r="I1424" s="285"/>
      <c r="J1424" s="285"/>
      <c r="K1424" s="313"/>
      <c r="L1424" s="285"/>
      <c r="M1424" s="285"/>
      <c r="N1424" s="285"/>
      <c r="O1424" s="285"/>
      <c r="P1424" s="285"/>
    </row>
    <row r="1425" spans="1:16">
      <c r="A1425" s="285"/>
      <c r="B1425" s="281"/>
      <c r="C1425" s="291"/>
      <c r="D1425" s="285"/>
      <c r="E1425" s="285"/>
      <c r="F1425" s="285"/>
      <c r="G1425" s="285"/>
      <c r="H1425" s="285"/>
      <c r="I1425" s="285"/>
      <c r="J1425" s="285"/>
      <c r="K1425" s="314"/>
      <c r="L1425" s="285"/>
      <c r="M1425" s="285"/>
      <c r="N1425" s="285"/>
      <c r="O1425" s="285"/>
      <c r="P1425" s="285"/>
    </row>
    <row r="1426" spans="1:16">
      <c r="A1426" s="281"/>
      <c r="B1426" s="281">
        <v>353</v>
      </c>
      <c r="C1426" s="282"/>
      <c r="D1426" s="281"/>
      <c r="E1426" s="281"/>
      <c r="F1426" s="281"/>
      <c r="G1426" s="281"/>
      <c r="H1426" s="281"/>
      <c r="I1426" s="281"/>
      <c r="J1426" s="321"/>
      <c r="K1426" s="312" t="s">
        <v>1575</v>
      </c>
      <c r="L1426" s="321"/>
      <c r="M1426" s="322"/>
      <c r="N1426" s="322"/>
      <c r="O1426" s="322"/>
      <c r="P1426" s="322"/>
    </row>
    <row r="1427" spans="1:16">
      <c r="A1427" s="281"/>
      <c r="B1427" s="281"/>
      <c r="C1427" s="282"/>
      <c r="D1427" s="281"/>
      <c r="E1427" s="281"/>
      <c r="F1427" s="281"/>
      <c r="G1427" s="281"/>
      <c r="H1427" s="281"/>
      <c r="I1427" s="281"/>
      <c r="J1427" s="319"/>
      <c r="K1427" s="313"/>
      <c r="L1427" s="319"/>
      <c r="M1427" s="313"/>
      <c r="N1427" s="313"/>
      <c r="O1427" s="313"/>
      <c r="P1427" s="313"/>
    </row>
    <row r="1428" spans="1:16">
      <c r="A1428" s="281"/>
      <c r="B1428" s="281"/>
      <c r="C1428" s="282"/>
      <c r="D1428" s="281"/>
      <c r="E1428" s="281"/>
      <c r="F1428" s="281"/>
      <c r="G1428" s="281"/>
      <c r="H1428" s="281"/>
      <c r="I1428" s="292"/>
      <c r="J1428" s="319"/>
      <c r="K1428" s="313"/>
      <c r="L1428" s="319"/>
      <c r="M1428" s="313"/>
      <c r="N1428" s="313"/>
      <c r="O1428" s="313"/>
      <c r="P1428" s="313"/>
    </row>
    <row r="1429" spans="1:16">
      <c r="A1429" s="281"/>
      <c r="B1429" s="281"/>
      <c r="C1429" s="282"/>
      <c r="D1429" s="281"/>
      <c r="E1429" s="281"/>
      <c r="F1429" s="281"/>
      <c r="G1429" s="281"/>
      <c r="H1429" s="281"/>
      <c r="I1429" s="292"/>
      <c r="J1429" s="320"/>
      <c r="K1429" s="314"/>
      <c r="L1429" s="320"/>
      <c r="M1429" s="314"/>
      <c r="N1429" s="314"/>
      <c r="O1429" s="314"/>
      <c r="P1429" s="314"/>
    </row>
    <row r="1430" spans="1:16">
      <c r="A1430" s="285"/>
      <c r="B1430" s="281">
        <v>354</v>
      </c>
      <c r="C1430" s="291"/>
      <c r="D1430" s="285"/>
      <c r="E1430" s="285"/>
      <c r="F1430" s="285"/>
      <c r="G1430" s="285"/>
      <c r="H1430" s="285"/>
      <c r="I1430" s="286"/>
      <c r="J1430" s="286"/>
      <c r="K1430" s="312" t="s">
        <v>1576</v>
      </c>
      <c r="L1430" s="286"/>
      <c r="M1430" s="286"/>
      <c r="N1430" s="286"/>
      <c r="O1430" s="286"/>
      <c r="P1430" s="286"/>
    </row>
    <row r="1431" spans="1:16">
      <c r="A1431" s="285"/>
      <c r="B1431" s="281"/>
      <c r="C1431" s="291"/>
      <c r="D1431" s="285"/>
      <c r="E1431" s="285"/>
      <c r="F1431" s="285"/>
      <c r="G1431" s="285"/>
      <c r="H1431" s="285"/>
      <c r="I1431" s="286"/>
      <c r="J1431" s="286"/>
      <c r="K1431" s="313"/>
      <c r="L1431" s="286"/>
      <c r="M1431" s="286"/>
      <c r="N1431" s="286"/>
      <c r="O1431" s="286"/>
      <c r="P1431" s="286"/>
    </row>
    <row r="1432" spans="1:16">
      <c r="A1432" s="285"/>
      <c r="B1432" s="281"/>
      <c r="C1432" s="291"/>
      <c r="D1432" s="285"/>
      <c r="E1432" s="285"/>
      <c r="F1432" s="285"/>
      <c r="G1432" s="285"/>
      <c r="H1432" s="285"/>
      <c r="I1432" s="286"/>
      <c r="J1432" s="286"/>
      <c r="K1432" s="313"/>
      <c r="L1432" s="286"/>
      <c r="M1432" s="286"/>
      <c r="N1432" s="286"/>
      <c r="O1432" s="286"/>
      <c r="P1432" s="286"/>
    </row>
    <row r="1433" spans="1:16">
      <c r="A1433" s="285"/>
      <c r="B1433" s="281"/>
      <c r="C1433" s="291"/>
      <c r="D1433" s="285"/>
      <c r="E1433" s="285"/>
      <c r="F1433" s="285"/>
      <c r="G1433" s="285"/>
      <c r="H1433" s="285"/>
      <c r="I1433" s="286"/>
      <c r="J1433" s="286"/>
      <c r="K1433" s="314"/>
      <c r="L1433" s="286"/>
      <c r="M1433" s="286"/>
      <c r="N1433" s="286"/>
      <c r="O1433" s="286"/>
      <c r="P1433" s="286"/>
    </row>
    <row r="1434" spans="1:16">
      <c r="A1434" s="281"/>
      <c r="B1434" s="281">
        <v>355</v>
      </c>
      <c r="C1434" s="282"/>
      <c r="D1434" s="281"/>
      <c r="E1434" s="281"/>
      <c r="F1434" s="281"/>
      <c r="G1434" s="281"/>
      <c r="H1434" s="281"/>
      <c r="I1434" s="281"/>
      <c r="J1434" s="321"/>
      <c r="K1434" s="312" t="s">
        <v>1577</v>
      </c>
      <c r="L1434" s="321"/>
      <c r="M1434" s="322"/>
      <c r="N1434" s="322"/>
      <c r="O1434" s="322"/>
      <c r="P1434" s="322"/>
    </row>
    <row r="1435" spans="1:16">
      <c r="A1435" s="281"/>
      <c r="B1435" s="281"/>
      <c r="C1435" s="282"/>
      <c r="D1435" s="281"/>
      <c r="E1435" s="281"/>
      <c r="F1435" s="281"/>
      <c r="G1435" s="281"/>
      <c r="H1435" s="281"/>
      <c r="I1435" s="281"/>
      <c r="J1435" s="319"/>
      <c r="K1435" s="313"/>
      <c r="L1435" s="319"/>
      <c r="M1435" s="313"/>
      <c r="N1435" s="313"/>
      <c r="O1435" s="313"/>
      <c r="P1435" s="313"/>
    </row>
    <row r="1436" spans="1:16">
      <c r="A1436" s="281"/>
      <c r="B1436" s="281"/>
      <c r="C1436" s="282"/>
      <c r="D1436" s="281"/>
      <c r="E1436" s="281"/>
      <c r="F1436" s="281"/>
      <c r="G1436" s="281"/>
      <c r="H1436" s="281"/>
      <c r="I1436" s="292"/>
      <c r="J1436" s="319"/>
      <c r="K1436" s="313"/>
      <c r="L1436" s="319"/>
      <c r="M1436" s="313"/>
      <c r="N1436" s="313"/>
      <c r="O1436" s="313"/>
      <c r="P1436" s="313"/>
    </row>
    <row r="1437" spans="1:16">
      <c r="A1437" s="281"/>
      <c r="B1437" s="281"/>
      <c r="C1437" s="282"/>
      <c r="D1437" s="281"/>
      <c r="E1437" s="281"/>
      <c r="F1437" s="281"/>
      <c r="G1437" s="281"/>
      <c r="H1437" s="281"/>
      <c r="I1437" s="292"/>
      <c r="J1437" s="320"/>
      <c r="K1437" s="314"/>
      <c r="L1437" s="320"/>
      <c r="M1437" s="314"/>
      <c r="N1437" s="314"/>
      <c r="O1437" s="314"/>
      <c r="P1437" s="314"/>
    </row>
    <row r="1438" spans="1:16">
      <c r="A1438" s="285"/>
      <c r="B1438" s="281">
        <v>356</v>
      </c>
      <c r="C1438" s="291"/>
      <c r="D1438" s="285"/>
      <c r="E1438" s="285"/>
      <c r="F1438" s="285"/>
      <c r="G1438" s="285"/>
      <c r="H1438" s="285"/>
      <c r="I1438" s="285"/>
      <c r="J1438" s="285"/>
      <c r="K1438" s="312" t="s">
        <v>1578</v>
      </c>
      <c r="L1438" s="285"/>
      <c r="M1438" s="285"/>
      <c r="N1438" s="285"/>
      <c r="O1438" s="285"/>
      <c r="P1438" s="285"/>
    </row>
    <row r="1439" spans="1:16">
      <c r="A1439" s="285"/>
      <c r="B1439" s="281"/>
      <c r="C1439" s="291"/>
      <c r="D1439" s="285"/>
      <c r="E1439" s="285"/>
      <c r="F1439" s="285"/>
      <c r="G1439" s="285"/>
      <c r="H1439" s="285"/>
      <c r="I1439" s="285"/>
      <c r="J1439" s="285"/>
      <c r="K1439" s="313"/>
      <c r="L1439" s="285"/>
      <c r="M1439" s="285"/>
      <c r="N1439" s="285"/>
      <c r="O1439" s="285"/>
      <c r="P1439" s="285"/>
    </row>
    <row r="1440" spans="1:16">
      <c r="A1440" s="285"/>
      <c r="B1440" s="281"/>
      <c r="C1440" s="291"/>
      <c r="D1440" s="285"/>
      <c r="E1440" s="285"/>
      <c r="F1440" s="285"/>
      <c r="G1440" s="285"/>
      <c r="H1440" s="285"/>
      <c r="I1440" s="285"/>
      <c r="J1440" s="285"/>
      <c r="K1440" s="313"/>
      <c r="L1440" s="285"/>
      <c r="M1440" s="285"/>
      <c r="N1440" s="285"/>
      <c r="O1440" s="285"/>
      <c r="P1440" s="285"/>
    </row>
    <row r="1441" spans="1:16">
      <c r="A1441" s="285"/>
      <c r="B1441" s="281"/>
      <c r="C1441" s="291"/>
      <c r="D1441" s="285"/>
      <c r="E1441" s="285"/>
      <c r="F1441" s="285"/>
      <c r="G1441" s="285"/>
      <c r="H1441" s="285"/>
      <c r="I1441" s="285"/>
      <c r="J1441" s="285"/>
      <c r="K1441" s="314"/>
      <c r="L1441" s="285"/>
      <c r="M1441" s="285"/>
      <c r="N1441" s="285"/>
      <c r="O1441" s="285"/>
      <c r="P1441" s="285"/>
    </row>
    <row r="1442" spans="1:16">
      <c r="A1442" s="281"/>
      <c r="B1442" s="281">
        <v>357</v>
      </c>
      <c r="C1442" s="282"/>
      <c r="D1442" s="281"/>
      <c r="E1442" s="281"/>
      <c r="F1442" s="281"/>
      <c r="G1442" s="281"/>
      <c r="H1442" s="281"/>
      <c r="I1442" s="281"/>
      <c r="J1442" s="321"/>
      <c r="K1442" s="312" t="s">
        <v>1579</v>
      </c>
      <c r="L1442" s="321"/>
      <c r="M1442" s="322"/>
      <c r="N1442" s="322"/>
      <c r="O1442" s="322"/>
      <c r="P1442" s="322"/>
    </row>
    <row r="1443" spans="1:16">
      <c r="A1443" s="281"/>
      <c r="B1443" s="281"/>
      <c r="C1443" s="282"/>
      <c r="D1443" s="281"/>
      <c r="E1443" s="281"/>
      <c r="F1443" s="281"/>
      <c r="G1443" s="281"/>
      <c r="H1443" s="281"/>
      <c r="I1443" s="281"/>
      <c r="J1443" s="319"/>
      <c r="K1443" s="313"/>
      <c r="L1443" s="319"/>
      <c r="M1443" s="313"/>
      <c r="N1443" s="313"/>
      <c r="O1443" s="313"/>
      <c r="P1443" s="313"/>
    </row>
    <row r="1444" spans="1:16">
      <c r="A1444" s="281"/>
      <c r="B1444" s="281"/>
      <c r="C1444" s="282"/>
      <c r="D1444" s="281"/>
      <c r="E1444" s="281"/>
      <c r="F1444" s="281"/>
      <c r="G1444" s="281"/>
      <c r="H1444" s="281"/>
      <c r="I1444" s="292"/>
      <c r="J1444" s="319"/>
      <c r="K1444" s="313"/>
      <c r="L1444" s="319"/>
      <c r="M1444" s="313"/>
      <c r="N1444" s="313"/>
      <c r="O1444" s="313"/>
      <c r="P1444" s="313"/>
    </row>
    <row r="1445" spans="1:16">
      <c r="A1445" s="281"/>
      <c r="B1445" s="281"/>
      <c r="C1445" s="282"/>
      <c r="D1445" s="281"/>
      <c r="E1445" s="281"/>
      <c r="F1445" s="281"/>
      <c r="G1445" s="281"/>
      <c r="H1445" s="281"/>
      <c r="I1445" s="292"/>
      <c r="J1445" s="320"/>
      <c r="K1445" s="314"/>
      <c r="L1445" s="320"/>
      <c r="M1445" s="314"/>
      <c r="N1445" s="314"/>
      <c r="O1445" s="314"/>
      <c r="P1445" s="314"/>
    </row>
    <row r="1446" spans="1:16">
      <c r="A1446" s="285"/>
      <c r="B1446" s="281">
        <v>358</v>
      </c>
      <c r="C1446" s="291"/>
      <c r="D1446" s="285"/>
      <c r="E1446" s="285"/>
      <c r="F1446" s="285"/>
      <c r="G1446" s="285"/>
      <c r="H1446" s="285"/>
      <c r="I1446" s="285"/>
      <c r="J1446" s="285"/>
      <c r="K1446" s="312" t="s">
        <v>1580</v>
      </c>
      <c r="L1446" s="285"/>
      <c r="M1446" s="286"/>
      <c r="N1446" s="286"/>
      <c r="O1446" s="286"/>
      <c r="P1446" s="286"/>
    </row>
    <row r="1447" spans="1:16">
      <c r="A1447" s="285"/>
      <c r="B1447" s="281"/>
      <c r="C1447" s="291"/>
      <c r="D1447" s="285"/>
      <c r="E1447" s="285"/>
      <c r="F1447" s="285"/>
      <c r="G1447" s="285"/>
      <c r="H1447" s="285"/>
      <c r="I1447" s="285"/>
      <c r="J1447" s="285"/>
      <c r="K1447" s="313"/>
      <c r="L1447" s="285"/>
      <c r="M1447" s="286"/>
      <c r="N1447" s="286"/>
      <c r="O1447" s="286"/>
      <c r="P1447" s="286"/>
    </row>
    <row r="1448" spans="1:16">
      <c r="A1448" s="285"/>
      <c r="B1448" s="281"/>
      <c r="C1448" s="291"/>
      <c r="D1448" s="285"/>
      <c r="E1448" s="285"/>
      <c r="F1448" s="285"/>
      <c r="G1448" s="285"/>
      <c r="H1448" s="285"/>
      <c r="I1448" s="285"/>
      <c r="J1448" s="285"/>
      <c r="K1448" s="313"/>
      <c r="L1448" s="285"/>
      <c r="M1448" s="286"/>
      <c r="N1448" s="286"/>
      <c r="O1448" s="286"/>
      <c r="P1448" s="286"/>
    </row>
    <row r="1449" spans="1:16">
      <c r="A1449" s="285"/>
      <c r="B1449" s="281"/>
      <c r="C1449" s="291"/>
      <c r="D1449" s="285"/>
      <c r="E1449" s="285"/>
      <c r="F1449" s="285"/>
      <c r="G1449" s="285"/>
      <c r="H1449" s="285"/>
      <c r="I1449" s="285"/>
      <c r="J1449" s="285"/>
      <c r="K1449" s="314"/>
      <c r="L1449" s="285"/>
      <c r="M1449" s="286"/>
      <c r="N1449" s="286"/>
      <c r="O1449" s="286"/>
      <c r="P1449" s="286"/>
    </row>
    <row r="1450" spans="1:16">
      <c r="A1450" s="281"/>
      <c r="B1450" s="281">
        <v>359</v>
      </c>
      <c r="C1450" s="282"/>
      <c r="D1450" s="281"/>
      <c r="E1450" s="281"/>
      <c r="F1450" s="281"/>
      <c r="G1450" s="281"/>
      <c r="H1450" s="281"/>
      <c r="I1450" s="281"/>
      <c r="J1450" s="321"/>
      <c r="K1450" s="312" t="s">
        <v>1581</v>
      </c>
      <c r="L1450" s="321"/>
      <c r="M1450" s="322"/>
      <c r="N1450" s="322"/>
      <c r="O1450" s="322"/>
      <c r="P1450" s="322"/>
    </row>
    <row r="1451" spans="1:16">
      <c r="A1451" s="281"/>
      <c r="B1451" s="281"/>
      <c r="C1451" s="282"/>
      <c r="D1451" s="281"/>
      <c r="E1451" s="281"/>
      <c r="F1451" s="281"/>
      <c r="G1451" s="281"/>
      <c r="H1451" s="281"/>
      <c r="I1451" s="281"/>
      <c r="J1451" s="319"/>
      <c r="K1451" s="313"/>
      <c r="L1451" s="319"/>
      <c r="M1451" s="313"/>
      <c r="N1451" s="313"/>
      <c r="O1451" s="313"/>
      <c r="P1451" s="313"/>
    </row>
    <row r="1452" spans="1:16">
      <c r="A1452" s="281"/>
      <c r="B1452" s="281"/>
      <c r="C1452" s="282"/>
      <c r="D1452" s="281"/>
      <c r="E1452" s="281"/>
      <c r="F1452" s="281"/>
      <c r="G1452" s="281"/>
      <c r="H1452" s="281"/>
      <c r="I1452" s="292"/>
      <c r="J1452" s="319"/>
      <c r="K1452" s="313"/>
      <c r="L1452" s="319"/>
      <c r="M1452" s="313"/>
      <c r="N1452" s="313"/>
      <c r="O1452" s="313"/>
      <c r="P1452" s="313"/>
    </row>
    <row r="1453" spans="1:16">
      <c r="A1453" s="281"/>
      <c r="B1453" s="281"/>
      <c r="C1453" s="282"/>
      <c r="D1453" s="281"/>
      <c r="E1453" s="281"/>
      <c r="F1453" s="281"/>
      <c r="G1453" s="281"/>
      <c r="H1453" s="281"/>
      <c r="I1453" s="292"/>
      <c r="J1453" s="320"/>
      <c r="K1453" s="314"/>
      <c r="L1453" s="320"/>
      <c r="M1453" s="314"/>
      <c r="N1453" s="314"/>
      <c r="O1453" s="314"/>
      <c r="P1453" s="314"/>
    </row>
    <row r="1454" spans="1:16">
      <c r="A1454" s="285"/>
      <c r="B1454" s="281">
        <v>360</v>
      </c>
      <c r="C1454" s="291"/>
      <c r="D1454" s="285"/>
      <c r="E1454" s="285"/>
      <c r="F1454" s="285"/>
      <c r="G1454" s="285"/>
      <c r="H1454" s="285"/>
      <c r="I1454" s="285"/>
      <c r="J1454" s="285"/>
      <c r="K1454" s="312" t="s">
        <v>1582</v>
      </c>
      <c r="L1454" s="285"/>
      <c r="M1454" s="285"/>
      <c r="N1454" s="285"/>
      <c r="O1454" s="285"/>
      <c r="P1454" s="285"/>
    </row>
    <row r="1455" spans="1:16">
      <c r="A1455" s="285"/>
      <c r="B1455" s="281"/>
      <c r="C1455" s="291"/>
      <c r="D1455" s="285"/>
      <c r="E1455" s="285"/>
      <c r="F1455" s="285"/>
      <c r="G1455" s="285"/>
      <c r="H1455" s="285"/>
      <c r="I1455" s="285"/>
      <c r="J1455" s="285"/>
      <c r="K1455" s="313"/>
      <c r="L1455" s="285"/>
      <c r="M1455" s="285"/>
      <c r="N1455" s="285"/>
      <c r="O1455" s="285"/>
      <c r="P1455" s="285"/>
    </row>
    <row r="1456" spans="1:16">
      <c r="A1456" s="285"/>
      <c r="B1456" s="281"/>
      <c r="C1456" s="291"/>
      <c r="D1456" s="285"/>
      <c r="E1456" s="285"/>
      <c r="F1456" s="285"/>
      <c r="G1456" s="285"/>
      <c r="H1456" s="285"/>
      <c r="I1456" s="285"/>
      <c r="J1456" s="285"/>
      <c r="K1456" s="313"/>
      <c r="L1456" s="285"/>
      <c r="M1456" s="285"/>
      <c r="N1456" s="285"/>
      <c r="O1456" s="285"/>
      <c r="P1456" s="285"/>
    </row>
    <row r="1457" spans="1:16">
      <c r="A1457" s="285"/>
      <c r="B1457" s="281"/>
      <c r="C1457" s="291"/>
      <c r="D1457" s="285"/>
      <c r="E1457" s="285"/>
      <c r="F1457" s="285"/>
      <c r="G1457" s="285"/>
      <c r="H1457" s="285"/>
      <c r="I1457" s="285"/>
      <c r="J1457" s="285"/>
      <c r="K1457" s="314"/>
      <c r="L1457" s="285"/>
      <c r="M1457" s="285"/>
      <c r="N1457" s="285"/>
      <c r="O1457" s="285"/>
      <c r="P1457" s="285"/>
    </row>
    <row r="1458" spans="1:16">
      <c r="A1458" s="281"/>
      <c r="B1458" s="281">
        <v>361</v>
      </c>
      <c r="C1458" s="282"/>
      <c r="D1458" s="281"/>
      <c r="E1458" s="281"/>
      <c r="F1458" s="281"/>
      <c r="G1458" s="281"/>
      <c r="H1458" s="281"/>
      <c r="I1458" s="281"/>
      <c r="J1458" s="321"/>
      <c r="K1458" s="312" t="s">
        <v>1583</v>
      </c>
      <c r="L1458" s="321"/>
      <c r="M1458" s="322"/>
      <c r="N1458" s="322"/>
      <c r="O1458" s="322"/>
      <c r="P1458" s="322"/>
    </row>
    <row r="1459" spans="1:16">
      <c r="A1459" s="281"/>
      <c r="B1459" s="281"/>
      <c r="C1459" s="282"/>
      <c r="D1459" s="281"/>
      <c r="E1459" s="281"/>
      <c r="F1459" s="281"/>
      <c r="G1459" s="281"/>
      <c r="H1459" s="281"/>
      <c r="I1459" s="281"/>
      <c r="J1459" s="319"/>
      <c r="K1459" s="313"/>
      <c r="L1459" s="319"/>
      <c r="M1459" s="313"/>
      <c r="N1459" s="313"/>
      <c r="O1459" s="313"/>
      <c r="P1459" s="313"/>
    </row>
    <row r="1460" spans="1:16">
      <c r="A1460" s="281"/>
      <c r="B1460" s="281"/>
      <c r="C1460" s="282"/>
      <c r="D1460" s="281"/>
      <c r="E1460" s="281"/>
      <c r="F1460" s="281"/>
      <c r="G1460" s="281"/>
      <c r="H1460" s="281"/>
      <c r="I1460" s="292"/>
      <c r="J1460" s="319"/>
      <c r="K1460" s="313"/>
      <c r="L1460" s="319"/>
      <c r="M1460" s="313"/>
      <c r="N1460" s="313"/>
      <c r="O1460" s="313"/>
      <c r="P1460" s="313"/>
    </row>
    <row r="1461" spans="1:16">
      <c r="A1461" s="281"/>
      <c r="B1461" s="281"/>
      <c r="C1461" s="282"/>
      <c r="D1461" s="281"/>
      <c r="E1461" s="281"/>
      <c r="F1461" s="281"/>
      <c r="G1461" s="281"/>
      <c r="H1461" s="281"/>
      <c r="I1461" s="292"/>
      <c r="J1461" s="320"/>
      <c r="K1461" s="314"/>
      <c r="L1461" s="320"/>
      <c r="M1461" s="314"/>
      <c r="N1461" s="314"/>
      <c r="O1461" s="314"/>
      <c r="P1461" s="314"/>
    </row>
    <row r="1462" spans="1:16">
      <c r="A1462" s="286"/>
      <c r="B1462" s="281">
        <v>362</v>
      </c>
      <c r="C1462" s="286"/>
      <c r="D1462" s="286"/>
      <c r="E1462" s="286"/>
      <c r="F1462" s="286"/>
      <c r="G1462" s="286"/>
      <c r="H1462" s="286"/>
      <c r="I1462" s="286"/>
      <c r="J1462" s="286"/>
      <c r="K1462" s="312" t="s">
        <v>1584</v>
      </c>
      <c r="L1462" s="286"/>
      <c r="M1462" s="286"/>
      <c r="N1462" s="286"/>
      <c r="O1462" s="286"/>
      <c r="P1462" s="286"/>
    </row>
    <row r="1463" spans="1:16">
      <c r="A1463" s="286"/>
      <c r="B1463" s="281"/>
      <c r="C1463" s="286"/>
      <c r="D1463" s="286"/>
      <c r="E1463" s="286"/>
      <c r="F1463" s="286"/>
      <c r="G1463" s="286"/>
      <c r="H1463" s="286"/>
      <c r="I1463" s="286"/>
      <c r="J1463" s="286"/>
      <c r="K1463" s="313"/>
      <c r="L1463" s="286"/>
      <c r="M1463" s="286"/>
      <c r="N1463" s="286"/>
      <c r="O1463" s="286"/>
      <c r="P1463" s="286"/>
    </row>
    <row r="1464" spans="1:16">
      <c r="A1464" s="286"/>
      <c r="B1464" s="281"/>
      <c r="C1464" s="286"/>
      <c r="D1464" s="286"/>
      <c r="E1464" s="286"/>
      <c r="F1464" s="286"/>
      <c r="G1464" s="286"/>
      <c r="H1464" s="286"/>
      <c r="I1464" s="286"/>
      <c r="J1464" s="286"/>
      <c r="K1464" s="313"/>
      <c r="L1464" s="286"/>
      <c r="M1464" s="286"/>
      <c r="N1464" s="286"/>
      <c r="O1464" s="286"/>
      <c r="P1464" s="286"/>
    </row>
    <row r="1465" spans="1:16">
      <c r="A1465" s="286"/>
      <c r="B1465" s="281"/>
      <c r="C1465" s="286"/>
      <c r="D1465" s="286"/>
      <c r="E1465" s="286"/>
      <c r="F1465" s="286"/>
      <c r="G1465" s="286"/>
      <c r="H1465" s="286"/>
      <c r="I1465" s="286"/>
      <c r="J1465" s="286"/>
      <c r="K1465" s="314"/>
      <c r="L1465" s="286"/>
      <c r="M1465" s="286"/>
      <c r="N1465" s="286"/>
      <c r="O1465" s="286"/>
      <c r="P1465" s="286"/>
    </row>
    <row r="1466" spans="1:16">
      <c r="A1466" s="281"/>
      <c r="B1466" s="281">
        <v>363</v>
      </c>
      <c r="C1466" s="282"/>
      <c r="D1466" s="281"/>
      <c r="E1466" s="281"/>
      <c r="F1466" s="281"/>
      <c r="G1466" s="281"/>
      <c r="H1466" s="281"/>
      <c r="I1466" s="281"/>
      <c r="J1466" s="321"/>
      <c r="K1466" s="312" t="s">
        <v>1585</v>
      </c>
      <c r="L1466" s="321"/>
      <c r="M1466" s="322"/>
      <c r="N1466" s="322"/>
      <c r="O1466" s="322"/>
      <c r="P1466" s="322"/>
    </row>
    <row r="1467" spans="1:16">
      <c r="A1467" s="281"/>
      <c r="B1467" s="281"/>
      <c r="C1467" s="282"/>
      <c r="D1467" s="281"/>
      <c r="E1467" s="281"/>
      <c r="F1467" s="281"/>
      <c r="G1467" s="281"/>
      <c r="H1467" s="281"/>
      <c r="I1467" s="281"/>
      <c r="J1467" s="319"/>
      <c r="K1467" s="313"/>
      <c r="L1467" s="319"/>
      <c r="M1467" s="313"/>
      <c r="N1467" s="313"/>
      <c r="O1467" s="313"/>
      <c r="P1467" s="313"/>
    </row>
    <row r="1468" spans="1:16">
      <c r="A1468" s="281"/>
      <c r="B1468" s="281"/>
      <c r="C1468" s="282"/>
      <c r="D1468" s="281"/>
      <c r="E1468" s="281"/>
      <c r="F1468" s="281"/>
      <c r="G1468" s="281"/>
      <c r="H1468" s="281"/>
      <c r="I1468" s="292"/>
      <c r="J1468" s="319"/>
      <c r="K1468" s="313"/>
      <c r="L1468" s="319"/>
      <c r="M1468" s="313"/>
      <c r="N1468" s="313"/>
      <c r="O1468" s="313"/>
      <c r="P1468" s="313"/>
    </row>
    <row r="1469" spans="1:16">
      <c r="A1469" s="281"/>
      <c r="B1469" s="281"/>
      <c r="C1469" s="282"/>
      <c r="D1469" s="281"/>
      <c r="E1469" s="281"/>
      <c r="F1469" s="281"/>
      <c r="G1469" s="281"/>
      <c r="H1469" s="281"/>
      <c r="I1469" s="292"/>
      <c r="J1469" s="320"/>
      <c r="K1469" s="314"/>
      <c r="L1469" s="320"/>
      <c r="M1469" s="314"/>
      <c r="N1469" s="314"/>
      <c r="O1469" s="314"/>
      <c r="P1469" s="314"/>
    </row>
    <row r="1470" spans="1:16">
      <c r="A1470" s="285"/>
      <c r="B1470" s="281">
        <v>364</v>
      </c>
      <c r="C1470" s="291"/>
      <c r="D1470" s="285"/>
      <c r="E1470" s="285"/>
      <c r="F1470" s="285"/>
      <c r="G1470" s="285"/>
      <c r="H1470" s="285"/>
      <c r="I1470" s="285"/>
      <c r="J1470" s="285"/>
      <c r="K1470" s="312" t="s">
        <v>1586</v>
      </c>
      <c r="L1470" s="285"/>
      <c r="M1470" s="285"/>
      <c r="N1470" s="285"/>
      <c r="O1470" s="285"/>
      <c r="P1470" s="285"/>
    </row>
    <row r="1471" spans="1:16">
      <c r="A1471" s="285"/>
      <c r="B1471" s="281"/>
      <c r="C1471" s="291"/>
      <c r="D1471" s="285"/>
      <c r="E1471" s="285"/>
      <c r="F1471" s="285"/>
      <c r="G1471" s="285"/>
      <c r="H1471" s="285"/>
      <c r="I1471" s="285"/>
      <c r="J1471" s="285"/>
      <c r="K1471" s="313"/>
      <c r="L1471" s="285"/>
      <c r="M1471" s="285"/>
      <c r="N1471" s="285"/>
      <c r="O1471" s="285"/>
      <c r="P1471" s="285"/>
    </row>
    <row r="1472" spans="1:16">
      <c r="A1472" s="285"/>
      <c r="B1472" s="281"/>
      <c r="C1472" s="291"/>
      <c r="D1472" s="285"/>
      <c r="E1472" s="285"/>
      <c r="F1472" s="285"/>
      <c r="G1472" s="285"/>
      <c r="H1472" s="285"/>
      <c r="I1472" s="285"/>
      <c r="J1472" s="285"/>
      <c r="K1472" s="313"/>
      <c r="L1472" s="285"/>
      <c r="M1472" s="285"/>
      <c r="N1472" s="285"/>
      <c r="O1472" s="285"/>
      <c r="P1472" s="285"/>
    </row>
    <row r="1473" spans="1:16">
      <c r="A1473" s="285"/>
      <c r="B1473" s="281"/>
      <c r="C1473" s="291"/>
      <c r="D1473" s="285"/>
      <c r="E1473" s="285"/>
      <c r="F1473" s="285"/>
      <c r="G1473" s="285"/>
      <c r="H1473" s="285"/>
      <c r="I1473" s="285"/>
      <c r="J1473" s="285"/>
      <c r="K1473" s="314"/>
      <c r="L1473" s="285"/>
      <c r="M1473" s="285"/>
      <c r="N1473" s="285"/>
      <c r="O1473" s="285"/>
      <c r="P1473" s="285"/>
    </row>
    <row r="1474" spans="1:16">
      <c r="A1474" s="281"/>
      <c r="B1474" s="281">
        <v>365</v>
      </c>
      <c r="C1474" s="282"/>
      <c r="D1474" s="281"/>
      <c r="E1474" s="281"/>
      <c r="F1474" s="281"/>
      <c r="G1474" s="281"/>
      <c r="H1474" s="281"/>
      <c r="I1474" s="281"/>
      <c r="J1474" s="321"/>
      <c r="K1474" s="312" t="s">
        <v>1587</v>
      </c>
      <c r="L1474" s="321"/>
      <c r="M1474" s="322"/>
      <c r="N1474" s="322"/>
      <c r="O1474" s="322"/>
      <c r="P1474" s="322"/>
    </row>
    <row r="1475" spans="1:16">
      <c r="A1475" s="281"/>
      <c r="B1475" s="281"/>
      <c r="C1475" s="282"/>
      <c r="D1475" s="281"/>
      <c r="E1475" s="281"/>
      <c r="F1475" s="281"/>
      <c r="G1475" s="281"/>
      <c r="H1475" s="281"/>
      <c r="I1475" s="281"/>
      <c r="J1475" s="319"/>
      <c r="K1475" s="313"/>
      <c r="L1475" s="319"/>
      <c r="M1475" s="313"/>
      <c r="N1475" s="313"/>
      <c r="O1475" s="313"/>
      <c r="P1475" s="313"/>
    </row>
    <row r="1476" spans="1:16">
      <c r="A1476" s="281"/>
      <c r="B1476" s="281"/>
      <c r="C1476" s="282"/>
      <c r="D1476" s="281"/>
      <c r="E1476" s="281"/>
      <c r="F1476" s="281"/>
      <c r="G1476" s="281"/>
      <c r="H1476" s="281"/>
      <c r="I1476" s="292"/>
      <c r="J1476" s="319"/>
      <c r="K1476" s="313"/>
      <c r="L1476" s="319"/>
      <c r="M1476" s="313"/>
      <c r="N1476" s="313"/>
      <c r="O1476" s="313"/>
      <c r="P1476" s="313"/>
    </row>
    <row r="1477" spans="1:16">
      <c r="A1477" s="281"/>
      <c r="B1477" s="281"/>
      <c r="C1477" s="282"/>
      <c r="D1477" s="281"/>
      <c r="E1477" s="281"/>
      <c r="F1477" s="281"/>
      <c r="G1477" s="281"/>
      <c r="H1477" s="281"/>
      <c r="I1477" s="292"/>
      <c r="J1477" s="320"/>
      <c r="K1477" s="314"/>
      <c r="L1477" s="320"/>
      <c r="M1477" s="314"/>
      <c r="N1477" s="314"/>
      <c r="O1477" s="314"/>
      <c r="P1477" s="314"/>
    </row>
    <row r="1478" spans="1:16">
      <c r="A1478" s="285"/>
      <c r="B1478" s="281">
        <v>366</v>
      </c>
      <c r="C1478" s="291"/>
      <c r="D1478" s="285"/>
      <c r="E1478" s="285"/>
      <c r="F1478" s="285"/>
      <c r="G1478" s="285"/>
      <c r="H1478" s="285"/>
      <c r="I1478" s="286"/>
      <c r="J1478" s="286"/>
      <c r="K1478" s="312" t="s">
        <v>1588</v>
      </c>
      <c r="L1478" s="286"/>
      <c r="M1478" s="286"/>
      <c r="N1478" s="286"/>
      <c r="O1478" s="286"/>
      <c r="P1478" s="286"/>
    </row>
    <row r="1479" spans="1:16">
      <c r="A1479" s="285"/>
      <c r="B1479" s="281"/>
      <c r="C1479" s="291"/>
      <c r="D1479" s="285"/>
      <c r="E1479" s="285"/>
      <c r="F1479" s="285"/>
      <c r="G1479" s="285"/>
      <c r="H1479" s="285"/>
      <c r="I1479" s="286"/>
      <c r="J1479" s="286"/>
      <c r="K1479" s="313"/>
      <c r="L1479" s="286"/>
      <c r="M1479" s="286"/>
      <c r="N1479" s="286"/>
      <c r="O1479" s="286"/>
      <c r="P1479" s="286"/>
    </row>
    <row r="1480" spans="1:16">
      <c r="A1480" s="285"/>
      <c r="B1480" s="281"/>
      <c r="C1480" s="291"/>
      <c r="D1480" s="285"/>
      <c r="E1480" s="285"/>
      <c r="F1480" s="285"/>
      <c r="G1480" s="285"/>
      <c r="H1480" s="285"/>
      <c r="I1480" s="286"/>
      <c r="J1480" s="286"/>
      <c r="K1480" s="313"/>
      <c r="L1480" s="286"/>
      <c r="M1480" s="286"/>
      <c r="N1480" s="286"/>
      <c r="O1480" s="286"/>
      <c r="P1480" s="286"/>
    </row>
    <row r="1481" spans="1:16">
      <c r="A1481" s="285"/>
      <c r="B1481" s="281"/>
      <c r="C1481" s="291"/>
      <c r="D1481" s="285"/>
      <c r="E1481" s="285"/>
      <c r="F1481" s="285"/>
      <c r="G1481" s="285"/>
      <c r="H1481" s="285"/>
      <c r="I1481" s="286"/>
      <c r="J1481" s="286"/>
      <c r="K1481" s="314"/>
      <c r="L1481" s="286"/>
      <c r="M1481" s="286"/>
      <c r="N1481" s="286"/>
      <c r="O1481" s="286"/>
      <c r="P1481" s="286"/>
    </row>
    <row r="1482" spans="1:16">
      <c r="A1482" s="281"/>
      <c r="B1482" s="281">
        <v>367</v>
      </c>
      <c r="C1482" s="282"/>
      <c r="D1482" s="281"/>
      <c r="E1482" s="281"/>
      <c r="F1482" s="281"/>
      <c r="G1482" s="281"/>
      <c r="H1482" s="281"/>
      <c r="I1482" s="281"/>
      <c r="J1482" s="321"/>
      <c r="K1482" s="312" t="s">
        <v>1589</v>
      </c>
      <c r="L1482" s="321"/>
      <c r="M1482" s="322"/>
      <c r="N1482" s="322"/>
      <c r="O1482" s="322"/>
      <c r="P1482" s="322"/>
    </row>
    <row r="1483" spans="1:16">
      <c r="A1483" s="281"/>
      <c r="B1483" s="281"/>
      <c r="C1483" s="282"/>
      <c r="D1483" s="281"/>
      <c r="E1483" s="281"/>
      <c r="F1483" s="281"/>
      <c r="G1483" s="281"/>
      <c r="H1483" s="281"/>
      <c r="I1483" s="281"/>
      <c r="J1483" s="319"/>
      <c r="K1483" s="313"/>
      <c r="L1483" s="319"/>
      <c r="M1483" s="313"/>
      <c r="N1483" s="313"/>
      <c r="O1483" s="313"/>
      <c r="P1483" s="313"/>
    </row>
    <row r="1484" spans="1:16">
      <c r="A1484" s="281"/>
      <c r="B1484" s="281"/>
      <c r="C1484" s="282"/>
      <c r="D1484" s="281"/>
      <c r="E1484" s="281"/>
      <c r="F1484" s="281"/>
      <c r="G1484" s="281"/>
      <c r="H1484" s="281"/>
      <c r="I1484" s="292"/>
      <c r="J1484" s="319"/>
      <c r="K1484" s="313"/>
      <c r="L1484" s="319"/>
      <c r="M1484" s="313"/>
      <c r="N1484" s="313"/>
      <c r="O1484" s="313"/>
      <c r="P1484" s="313"/>
    </row>
    <row r="1485" spans="1:16">
      <c r="A1485" s="281"/>
      <c r="B1485" s="281"/>
      <c r="C1485" s="282"/>
      <c r="D1485" s="281"/>
      <c r="E1485" s="281"/>
      <c r="F1485" s="281"/>
      <c r="G1485" s="281"/>
      <c r="H1485" s="281"/>
      <c r="I1485" s="292"/>
      <c r="J1485" s="320"/>
      <c r="K1485" s="314"/>
      <c r="L1485" s="320"/>
      <c r="M1485" s="314"/>
      <c r="N1485" s="314"/>
      <c r="O1485" s="314"/>
      <c r="P1485" s="314"/>
    </row>
    <row r="1486" spans="1:16">
      <c r="A1486" s="285"/>
      <c r="B1486" s="281">
        <v>368</v>
      </c>
      <c r="C1486" s="291"/>
      <c r="D1486" s="285"/>
      <c r="E1486" s="285"/>
      <c r="F1486" s="285"/>
      <c r="G1486" s="285"/>
      <c r="H1486" s="285"/>
      <c r="I1486" s="285"/>
      <c r="J1486" s="285"/>
      <c r="K1486" s="312" t="s">
        <v>1590</v>
      </c>
      <c r="L1486" s="285"/>
      <c r="M1486" s="285"/>
      <c r="N1486" s="285"/>
      <c r="O1486" s="285"/>
      <c r="P1486" s="285"/>
    </row>
    <row r="1487" spans="1:16">
      <c r="A1487" s="285"/>
      <c r="B1487" s="281"/>
      <c r="C1487" s="291"/>
      <c r="D1487" s="285"/>
      <c r="E1487" s="285"/>
      <c r="F1487" s="285"/>
      <c r="G1487" s="285"/>
      <c r="H1487" s="285"/>
      <c r="I1487" s="285"/>
      <c r="J1487" s="285"/>
      <c r="K1487" s="313"/>
      <c r="L1487" s="285"/>
      <c r="M1487" s="285"/>
      <c r="N1487" s="285"/>
      <c r="O1487" s="285"/>
      <c r="P1487" s="285"/>
    </row>
    <row r="1488" spans="1:16">
      <c r="A1488" s="285"/>
      <c r="B1488" s="281"/>
      <c r="C1488" s="291"/>
      <c r="D1488" s="285"/>
      <c r="E1488" s="285"/>
      <c r="F1488" s="285"/>
      <c r="G1488" s="285"/>
      <c r="H1488" s="285"/>
      <c r="I1488" s="285"/>
      <c r="J1488" s="285"/>
      <c r="K1488" s="313"/>
      <c r="L1488" s="285"/>
      <c r="M1488" s="285"/>
      <c r="N1488" s="285"/>
      <c r="O1488" s="285"/>
      <c r="P1488" s="285"/>
    </row>
    <row r="1489" spans="1:16">
      <c r="A1489" s="285"/>
      <c r="B1489" s="281"/>
      <c r="C1489" s="291"/>
      <c r="D1489" s="285"/>
      <c r="E1489" s="285"/>
      <c r="F1489" s="285"/>
      <c r="G1489" s="285"/>
      <c r="H1489" s="285"/>
      <c r="I1489" s="285"/>
      <c r="J1489" s="285"/>
      <c r="K1489" s="314"/>
      <c r="L1489" s="285"/>
      <c r="M1489" s="285"/>
      <c r="N1489" s="285"/>
      <c r="O1489" s="285"/>
      <c r="P1489" s="285"/>
    </row>
    <row r="1490" spans="1:16">
      <c r="A1490" s="281"/>
      <c r="B1490" s="281">
        <v>369</v>
      </c>
      <c r="C1490" s="282"/>
      <c r="D1490" s="281"/>
      <c r="E1490" s="281"/>
      <c r="F1490" s="281"/>
      <c r="G1490" s="281"/>
      <c r="H1490" s="281"/>
      <c r="I1490" s="281"/>
      <c r="J1490" s="321"/>
      <c r="K1490" s="312" t="s">
        <v>1591</v>
      </c>
      <c r="L1490" s="321"/>
      <c r="M1490" s="322"/>
      <c r="N1490" s="322"/>
      <c r="O1490" s="322"/>
      <c r="P1490" s="322"/>
    </row>
    <row r="1491" spans="1:16">
      <c r="A1491" s="281"/>
      <c r="B1491" s="281"/>
      <c r="C1491" s="282"/>
      <c r="D1491" s="281"/>
      <c r="E1491" s="281"/>
      <c r="F1491" s="281"/>
      <c r="G1491" s="281"/>
      <c r="H1491" s="281"/>
      <c r="I1491" s="281"/>
      <c r="J1491" s="319"/>
      <c r="K1491" s="313"/>
      <c r="L1491" s="319"/>
      <c r="M1491" s="313"/>
      <c r="N1491" s="313"/>
      <c r="O1491" s="313"/>
      <c r="P1491" s="313"/>
    </row>
    <row r="1492" spans="1:16">
      <c r="A1492" s="281"/>
      <c r="B1492" s="281"/>
      <c r="C1492" s="282"/>
      <c r="D1492" s="281"/>
      <c r="E1492" s="281"/>
      <c r="F1492" s="281"/>
      <c r="G1492" s="281"/>
      <c r="H1492" s="281"/>
      <c r="I1492" s="292"/>
      <c r="J1492" s="319"/>
      <c r="K1492" s="313"/>
      <c r="L1492" s="319"/>
      <c r="M1492" s="313"/>
      <c r="N1492" s="313"/>
      <c r="O1492" s="313"/>
      <c r="P1492" s="313"/>
    </row>
    <row r="1493" spans="1:16">
      <c r="A1493" s="281"/>
      <c r="B1493" s="281"/>
      <c r="C1493" s="282"/>
      <c r="D1493" s="281"/>
      <c r="E1493" s="281"/>
      <c r="F1493" s="281"/>
      <c r="G1493" s="281"/>
      <c r="H1493" s="281"/>
      <c r="I1493" s="292"/>
      <c r="J1493" s="320"/>
      <c r="K1493" s="314"/>
      <c r="L1493" s="320"/>
      <c r="M1493" s="314"/>
      <c r="N1493" s="314"/>
      <c r="O1493" s="314"/>
      <c r="P1493" s="314"/>
    </row>
    <row r="1494" spans="1:16">
      <c r="A1494" s="285"/>
      <c r="B1494" s="281">
        <v>370</v>
      </c>
      <c r="C1494" s="291"/>
      <c r="D1494" s="285"/>
      <c r="E1494" s="285"/>
      <c r="F1494" s="285"/>
      <c r="G1494" s="285"/>
      <c r="H1494" s="285"/>
      <c r="I1494" s="285"/>
      <c r="J1494" s="285"/>
      <c r="K1494" s="312" t="s">
        <v>1592</v>
      </c>
      <c r="L1494" s="285"/>
      <c r="M1494" s="285"/>
      <c r="N1494" s="285"/>
      <c r="O1494" s="285"/>
      <c r="P1494" s="285"/>
    </row>
    <row r="1495" spans="1:16">
      <c r="A1495" s="285"/>
      <c r="B1495" s="281"/>
      <c r="C1495" s="291"/>
      <c r="D1495" s="285"/>
      <c r="E1495" s="285"/>
      <c r="F1495" s="285"/>
      <c r="G1495" s="285"/>
      <c r="H1495" s="285"/>
      <c r="I1495" s="285"/>
      <c r="J1495" s="285"/>
      <c r="K1495" s="313"/>
      <c r="L1495" s="285"/>
      <c r="M1495" s="285"/>
      <c r="N1495" s="285"/>
      <c r="O1495" s="285"/>
      <c r="P1495" s="285"/>
    </row>
    <row r="1496" spans="1:16">
      <c r="A1496" s="285"/>
      <c r="B1496" s="281"/>
      <c r="C1496" s="291"/>
      <c r="D1496" s="285"/>
      <c r="E1496" s="285"/>
      <c r="F1496" s="285"/>
      <c r="G1496" s="285"/>
      <c r="H1496" s="285"/>
      <c r="I1496" s="285"/>
      <c r="J1496" s="285"/>
      <c r="K1496" s="313"/>
      <c r="L1496" s="285"/>
      <c r="M1496" s="285"/>
      <c r="N1496" s="285"/>
      <c r="O1496" s="285"/>
      <c r="P1496" s="285"/>
    </row>
    <row r="1497" spans="1:16">
      <c r="A1497" s="285"/>
      <c r="B1497" s="281"/>
      <c r="C1497" s="291"/>
      <c r="D1497" s="285"/>
      <c r="E1497" s="285"/>
      <c r="F1497" s="285"/>
      <c r="G1497" s="285"/>
      <c r="H1497" s="285"/>
      <c r="I1497" s="285"/>
      <c r="J1497" s="285"/>
      <c r="K1497" s="314"/>
      <c r="L1497" s="285"/>
      <c r="M1497" s="285"/>
      <c r="N1497" s="285"/>
      <c r="O1497" s="285"/>
      <c r="P1497" s="285"/>
    </row>
    <row r="1498" spans="1:16">
      <c r="A1498" s="281"/>
      <c r="B1498" s="281">
        <v>371</v>
      </c>
      <c r="C1498" s="282"/>
      <c r="D1498" s="281"/>
      <c r="E1498" s="281"/>
      <c r="F1498" s="281"/>
      <c r="G1498" s="281"/>
      <c r="H1498" s="281"/>
      <c r="I1498" s="281"/>
      <c r="J1498" s="321"/>
      <c r="K1498" s="312" t="s">
        <v>1593</v>
      </c>
      <c r="L1498" s="321"/>
      <c r="M1498" s="322"/>
      <c r="N1498" s="322"/>
      <c r="O1498" s="322"/>
      <c r="P1498" s="322"/>
    </row>
    <row r="1499" spans="1:16">
      <c r="A1499" s="281"/>
      <c r="B1499" s="281"/>
      <c r="C1499" s="282"/>
      <c r="D1499" s="281"/>
      <c r="E1499" s="281"/>
      <c r="F1499" s="281"/>
      <c r="G1499" s="281"/>
      <c r="H1499" s="281"/>
      <c r="I1499" s="281"/>
      <c r="J1499" s="319"/>
      <c r="K1499" s="313"/>
      <c r="L1499" s="319"/>
      <c r="M1499" s="313"/>
      <c r="N1499" s="313"/>
      <c r="O1499" s="313"/>
      <c r="P1499" s="313"/>
    </row>
    <row r="1500" spans="1:16">
      <c r="A1500" s="281"/>
      <c r="B1500" s="281"/>
      <c r="C1500" s="282"/>
      <c r="D1500" s="281"/>
      <c r="E1500" s="281"/>
      <c r="F1500" s="281"/>
      <c r="G1500" s="281"/>
      <c r="H1500" s="281"/>
      <c r="I1500" s="292"/>
      <c r="J1500" s="319"/>
      <c r="K1500" s="313"/>
      <c r="L1500" s="319"/>
      <c r="M1500" s="313"/>
      <c r="N1500" s="313"/>
      <c r="O1500" s="313"/>
      <c r="P1500" s="313"/>
    </row>
    <row r="1501" spans="1:16">
      <c r="A1501" s="281"/>
      <c r="B1501" s="281"/>
      <c r="C1501" s="282"/>
      <c r="D1501" s="281"/>
      <c r="E1501" s="281"/>
      <c r="F1501" s="281"/>
      <c r="G1501" s="281"/>
      <c r="H1501" s="281"/>
      <c r="I1501" s="292"/>
      <c r="J1501" s="320"/>
      <c r="K1501" s="314"/>
      <c r="L1501" s="320"/>
      <c r="M1501" s="314"/>
      <c r="N1501" s="314"/>
      <c r="O1501" s="314"/>
      <c r="P1501" s="314"/>
    </row>
    <row r="1502" spans="1:16">
      <c r="A1502" s="285"/>
      <c r="B1502" s="281">
        <v>372</v>
      </c>
      <c r="C1502" s="291"/>
      <c r="D1502" s="285"/>
      <c r="E1502" s="285"/>
      <c r="F1502" s="285"/>
      <c r="G1502" s="285"/>
      <c r="H1502" s="285"/>
      <c r="I1502" s="285"/>
      <c r="J1502" s="285"/>
      <c r="K1502" s="312" t="s">
        <v>1594</v>
      </c>
      <c r="L1502" s="286"/>
      <c r="M1502" s="286"/>
      <c r="N1502" s="286"/>
      <c r="O1502" s="286"/>
      <c r="P1502" s="286"/>
    </row>
    <row r="1503" spans="1:16">
      <c r="A1503" s="285"/>
      <c r="B1503" s="281"/>
      <c r="C1503" s="291"/>
      <c r="D1503" s="285"/>
      <c r="E1503" s="285"/>
      <c r="F1503" s="285"/>
      <c r="G1503" s="285"/>
      <c r="H1503" s="285"/>
      <c r="I1503" s="285"/>
      <c r="J1503" s="285"/>
      <c r="K1503" s="313"/>
      <c r="L1503" s="286"/>
      <c r="M1503" s="286"/>
      <c r="N1503" s="286"/>
      <c r="O1503" s="286"/>
      <c r="P1503" s="286"/>
    </row>
    <row r="1504" spans="1:16">
      <c r="A1504" s="285"/>
      <c r="B1504" s="281"/>
      <c r="C1504" s="291"/>
      <c r="D1504" s="285"/>
      <c r="E1504" s="285"/>
      <c r="F1504" s="285"/>
      <c r="G1504" s="285"/>
      <c r="H1504" s="285"/>
      <c r="I1504" s="285"/>
      <c r="J1504" s="285"/>
      <c r="K1504" s="313"/>
      <c r="L1504" s="286"/>
      <c r="M1504" s="286"/>
      <c r="N1504" s="286"/>
      <c r="O1504" s="286"/>
      <c r="P1504" s="286"/>
    </row>
    <row r="1505" spans="1:16">
      <c r="A1505" s="285"/>
      <c r="B1505" s="281"/>
      <c r="C1505" s="291"/>
      <c r="D1505" s="285"/>
      <c r="E1505" s="285"/>
      <c r="F1505" s="285"/>
      <c r="G1505" s="285"/>
      <c r="H1505" s="285"/>
      <c r="I1505" s="285"/>
      <c r="J1505" s="285"/>
      <c r="K1505" s="314"/>
      <c r="L1505" s="286"/>
      <c r="M1505" s="286"/>
      <c r="N1505" s="286"/>
      <c r="O1505" s="286"/>
      <c r="P1505" s="286"/>
    </row>
    <row r="1506" spans="1:16">
      <c r="A1506" s="281"/>
      <c r="B1506" s="281">
        <v>373</v>
      </c>
      <c r="C1506" s="282"/>
      <c r="D1506" s="281"/>
      <c r="E1506" s="281"/>
      <c r="F1506" s="281"/>
      <c r="G1506" s="281"/>
      <c r="H1506" s="281"/>
      <c r="I1506" s="281"/>
      <c r="J1506" s="321"/>
      <c r="K1506" s="312" t="s">
        <v>1595</v>
      </c>
      <c r="L1506" s="321"/>
      <c r="M1506" s="322"/>
      <c r="N1506" s="322"/>
      <c r="O1506" s="322"/>
      <c r="P1506" s="322"/>
    </row>
    <row r="1507" spans="1:16">
      <c r="A1507" s="281"/>
      <c r="B1507" s="281"/>
      <c r="C1507" s="282"/>
      <c r="D1507" s="281"/>
      <c r="E1507" s="281"/>
      <c r="F1507" s="281"/>
      <c r="G1507" s="281"/>
      <c r="H1507" s="281"/>
      <c r="I1507" s="281"/>
      <c r="J1507" s="319"/>
      <c r="K1507" s="313"/>
      <c r="L1507" s="319"/>
      <c r="M1507" s="313"/>
      <c r="N1507" s="313"/>
      <c r="O1507" s="313"/>
      <c r="P1507" s="313"/>
    </row>
    <row r="1508" spans="1:16">
      <c r="A1508" s="281"/>
      <c r="B1508" s="281"/>
      <c r="C1508" s="282"/>
      <c r="D1508" s="281"/>
      <c r="E1508" s="281"/>
      <c r="F1508" s="281"/>
      <c r="G1508" s="281"/>
      <c r="H1508" s="281"/>
      <c r="I1508" s="292"/>
      <c r="J1508" s="319"/>
      <c r="K1508" s="313"/>
      <c r="L1508" s="319"/>
      <c r="M1508" s="313"/>
      <c r="N1508" s="313"/>
      <c r="O1508" s="313"/>
      <c r="P1508" s="313"/>
    </row>
    <row r="1509" spans="1:16">
      <c r="A1509" s="281"/>
      <c r="B1509" s="281"/>
      <c r="C1509" s="282"/>
      <c r="D1509" s="281"/>
      <c r="E1509" s="281"/>
      <c r="F1509" s="281"/>
      <c r="G1509" s="281"/>
      <c r="H1509" s="281"/>
      <c r="I1509" s="292"/>
      <c r="J1509" s="320"/>
      <c r="K1509" s="314"/>
      <c r="L1509" s="320"/>
      <c r="M1509" s="314"/>
      <c r="N1509" s="314"/>
      <c r="O1509" s="314"/>
      <c r="P1509" s="314"/>
    </row>
    <row r="1510" spans="1:16">
      <c r="A1510" s="285"/>
      <c r="B1510" s="281">
        <v>374</v>
      </c>
      <c r="C1510" s="291"/>
      <c r="D1510" s="285"/>
      <c r="E1510" s="285"/>
      <c r="F1510" s="285"/>
      <c r="G1510" s="285"/>
      <c r="H1510" s="285"/>
      <c r="I1510" s="285"/>
      <c r="J1510" s="285"/>
      <c r="K1510" s="312" t="s">
        <v>1596</v>
      </c>
      <c r="L1510" s="285"/>
      <c r="M1510" s="285"/>
      <c r="N1510" s="285"/>
      <c r="O1510" s="285"/>
      <c r="P1510" s="285"/>
    </row>
    <row r="1511" spans="1:16">
      <c r="A1511" s="285"/>
      <c r="B1511" s="281"/>
      <c r="C1511" s="291"/>
      <c r="D1511" s="285"/>
      <c r="E1511" s="285"/>
      <c r="F1511" s="285"/>
      <c r="G1511" s="285"/>
      <c r="H1511" s="285"/>
      <c r="I1511" s="285"/>
      <c r="J1511" s="285"/>
      <c r="K1511" s="313"/>
      <c r="L1511" s="285"/>
      <c r="M1511" s="285"/>
      <c r="N1511" s="285"/>
      <c r="O1511" s="285"/>
      <c r="P1511" s="285"/>
    </row>
    <row r="1512" spans="1:16">
      <c r="A1512" s="285"/>
      <c r="B1512" s="281"/>
      <c r="C1512" s="291"/>
      <c r="D1512" s="285"/>
      <c r="E1512" s="285"/>
      <c r="F1512" s="285"/>
      <c r="G1512" s="285"/>
      <c r="H1512" s="285"/>
      <c r="I1512" s="285"/>
      <c r="J1512" s="285"/>
      <c r="K1512" s="313"/>
      <c r="L1512" s="285"/>
      <c r="M1512" s="285"/>
      <c r="N1512" s="285"/>
      <c r="O1512" s="285"/>
      <c r="P1512" s="285"/>
    </row>
    <row r="1513" spans="1:16">
      <c r="A1513" s="285"/>
      <c r="B1513" s="281"/>
      <c r="C1513" s="291"/>
      <c r="D1513" s="285"/>
      <c r="E1513" s="285"/>
      <c r="F1513" s="285"/>
      <c r="G1513" s="285"/>
      <c r="H1513" s="285"/>
      <c r="I1513" s="285"/>
      <c r="J1513" s="285"/>
      <c r="K1513" s="314"/>
      <c r="L1513" s="285"/>
      <c r="M1513" s="285"/>
      <c r="N1513" s="285"/>
      <c r="O1513" s="285"/>
      <c r="P1513" s="285"/>
    </row>
    <row r="1514" spans="1:16">
      <c r="A1514" s="281"/>
      <c r="B1514" s="281">
        <v>375</v>
      </c>
      <c r="C1514" s="282"/>
      <c r="D1514" s="281"/>
      <c r="E1514" s="281"/>
      <c r="F1514" s="281"/>
      <c r="G1514" s="281"/>
      <c r="H1514" s="281"/>
      <c r="I1514" s="281"/>
      <c r="J1514" s="321"/>
      <c r="K1514" s="312" t="s">
        <v>1597</v>
      </c>
      <c r="L1514" s="321"/>
      <c r="M1514" s="322"/>
      <c r="N1514" s="322"/>
      <c r="O1514" s="322"/>
      <c r="P1514" s="322"/>
    </row>
    <row r="1515" spans="1:16">
      <c r="A1515" s="281"/>
      <c r="B1515" s="281"/>
      <c r="C1515" s="282"/>
      <c r="D1515" s="281"/>
      <c r="E1515" s="281"/>
      <c r="F1515" s="281"/>
      <c r="G1515" s="281"/>
      <c r="H1515" s="281"/>
      <c r="I1515" s="281"/>
      <c r="J1515" s="319"/>
      <c r="K1515" s="313"/>
      <c r="L1515" s="319"/>
      <c r="M1515" s="313"/>
      <c r="N1515" s="313"/>
      <c r="O1515" s="313"/>
      <c r="P1515" s="313"/>
    </row>
    <row r="1516" spans="1:16">
      <c r="A1516" s="281"/>
      <c r="B1516" s="281"/>
      <c r="C1516" s="282"/>
      <c r="D1516" s="281"/>
      <c r="E1516" s="281"/>
      <c r="F1516" s="281"/>
      <c r="G1516" s="281"/>
      <c r="H1516" s="281"/>
      <c r="I1516" s="292"/>
      <c r="J1516" s="319"/>
      <c r="K1516" s="313"/>
      <c r="L1516" s="319"/>
      <c r="M1516" s="313"/>
      <c r="N1516" s="313"/>
      <c r="O1516" s="313"/>
      <c r="P1516" s="313"/>
    </row>
    <row r="1517" spans="1:16">
      <c r="A1517" s="281"/>
      <c r="B1517" s="281"/>
      <c r="C1517" s="282"/>
      <c r="D1517" s="281"/>
      <c r="E1517" s="281"/>
      <c r="F1517" s="281"/>
      <c r="G1517" s="281"/>
      <c r="H1517" s="281"/>
      <c r="I1517" s="292"/>
      <c r="J1517" s="320"/>
      <c r="K1517" s="314"/>
      <c r="L1517" s="320"/>
      <c r="M1517" s="314"/>
      <c r="N1517" s="314"/>
      <c r="O1517" s="314"/>
      <c r="P1517" s="314"/>
    </row>
    <row r="1518" spans="1:16">
      <c r="A1518" s="285"/>
      <c r="B1518" s="281">
        <v>376</v>
      </c>
      <c r="C1518" s="291"/>
      <c r="D1518" s="285"/>
      <c r="E1518" s="285"/>
      <c r="F1518" s="285"/>
      <c r="G1518" s="285"/>
      <c r="H1518" s="285"/>
      <c r="I1518" s="285"/>
      <c r="J1518" s="285"/>
      <c r="K1518" s="312" t="s">
        <v>1598</v>
      </c>
      <c r="L1518" s="285"/>
      <c r="M1518" s="285"/>
      <c r="N1518" s="285"/>
      <c r="O1518" s="285"/>
      <c r="P1518" s="285"/>
    </row>
    <row r="1519" spans="1:16">
      <c r="A1519" s="285"/>
      <c r="B1519" s="281"/>
      <c r="C1519" s="291"/>
      <c r="D1519" s="285"/>
      <c r="E1519" s="285"/>
      <c r="F1519" s="285"/>
      <c r="G1519" s="285"/>
      <c r="H1519" s="285"/>
      <c r="I1519" s="285"/>
      <c r="J1519" s="285"/>
      <c r="K1519" s="313"/>
      <c r="L1519" s="285"/>
      <c r="M1519" s="285"/>
      <c r="N1519" s="285"/>
      <c r="O1519" s="285"/>
      <c r="P1519" s="285"/>
    </row>
    <row r="1520" spans="1:16">
      <c r="A1520" s="285"/>
      <c r="B1520" s="281"/>
      <c r="C1520" s="291"/>
      <c r="D1520" s="285"/>
      <c r="E1520" s="285"/>
      <c r="F1520" s="285"/>
      <c r="G1520" s="285"/>
      <c r="H1520" s="285"/>
      <c r="I1520" s="285"/>
      <c r="J1520" s="285"/>
      <c r="K1520" s="313"/>
      <c r="L1520" s="285"/>
      <c r="M1520" s="285"/>
      <c r="N1520" s="285"/>
      <c r="O1520" s="285"/>
      <c r="P1520" s="285"/>
    </row>
    <row r="1521" spans="1:16">
      <c r="A1521" s="285"/>
      <c r="B1521" s="281"/>
      <c r="C1521" s="291"/>
      <c r="D1521" s="285"/>
      <c r="E1521" s="285"/>
      <c r="F1521" s="285"/>
      <c r="G1521" s="285"/>
      <c r="H1521" s="285"/>
      <c r="I1521" s="285"/>
      <c r="J1521" s="285"/>
      <c r="K1521" s="314"/>
      <c r="L1521" s="285"/>
      <c r="M1521" s="285"/>
      <c r="N1521" s="285"/>
      <c r="O1521" s="285"/>
      <c r="P1521" s="285"/>
    </row>
    <row r="1522" spans="1:16">
      <c r="A1522" s="281"/>
      <c r="B1522" s="281">
        <v>377</v>
      </c>
      <c r="C1522" s="282"/>
      <c r="D1522" s="281"/>
      <c r="E1522" s="281"/>
      <c r="F1522" s="281"/>
      <c r="G1522" s="281"/>
      <c r="H1522" s="281"/>
      <c r="I1522" s="281"/>
      <c r="J1522" s="321"/>
      <c r="K1522" s="312" t="s">
        <v>1599</v>
      </c>
      <c r="L1522" s="321"/>
      <c r="M1522" s="322"/>
      <c r="N1522" s="322"/>
      <c r="O1522" s="322"/>
      <c r="P1522" s="322"/>
    </row>
    <row r="1523" spans="1:16">
      <c r="A1523" s="281"/>
      <c r="B1523" s="281"/>
      <c r="C1523" s="282"/>
      <c r="D1523" s="281"/>
      <c r="E1523" s="281"/>
      <c r="F1523" s="281"/>
      <c r="G1523" s="281"/>
      <c r="H1523" s="281"/>
      <c r="I1523" s="281"/>
      <c r="J1523" s="319"/>
      <c r="K1523" s="313"/>
      <c r="L1523" s="319"/>
      <c r="M1523" s="313"/>
      <c r="N1523" s="313"/>
      <c r="O1523" s="313"/>
      <c r="P1523" s="313"/>
    </row>
    <row r="1524" spans="1:16">
      <c r="A1524" s="281"/>
      <c r="B1524" s="281"/>
      <c r="C1524" s="282"/>
      <c r="D1524" s="281"/>
      <c r="E1524" s="281"/>
      <c r="F1524" s="281"/>
      <c r="G1524" s="281"/>
      <c r="H1524" s="281"/>
      <c r="I1524" s="292"/>
      <c r="J1524" s="319"/>
      <c r="K1524" s="313"/>
      <c r="L1524" s="319"/>
      <c r="M1524" s="313"/>
      <c r="N1524" s="313"/>
      <c r="O1524" s="313"/>
      <c r="P1524" s="313"/>
    </row>
    <row r="1525" spans="1:16">
      <c r="A1525" s="281"/>
      <c r="B1525" s="281"/>
      <c r="C1525" s="282"/>
      <c r="D1525" s="281"/>
      <c r="E1525" s="281"/>
      <c r="F1525" s="281"/>
      <c r="G1525" s="281"/>
      <c r="H1525" s="281"/>
      <c r="I1525" s="292"/>
      <c r="J1525" s="320"/>
      <c r="K1525" s="314"/>
      <c r="L1525" s="320"/>
      <c r="M1525" s="314"/>
      <c r="N1525" s="314"/>
      <c r="O1525" s="314"/>
      <c r="P1525" s="314"/>
    </row>
    <row r="1526" spans="1:16">
      <c r="A1526" s="285"/>
      <c r="B1526" s="281">
        <v>378</v>
      </c>
      <c r="C1526" s="291"/>
      <c r="D1526" s="285"/>
      <c r="E1526" s="285"/>
      <c r="F1526" s="285"/>
      <c r="G1526" s="285"/>
      <c r="H1526" s="285"/>
      <c r="I1526" s="286"/>
      <c r="J1526" s="286"/>
      <c r="K1526" s="312" t="s">
        <v>1600</v>
      </c>
      <c r="L1526" s="286"/>
      <c r="M1526" s="286"/>
      <c r="N1526" s="286"/>
      <c r="O1526" s="286"/>
      <c r="P1526" s="286"/>
    </row>
    <row r="1527" spans="1:16">
      <c r="A1527" s="285"/>
      <c r="B1527" s="281"/>
      <c r="C1527" s="291"/>
      <c r="D1527" s="285"/>
      <c r="E1527" s="285"/>
      <c r="F1527" s="285"/>
      <c r="G1527" s="285"/>
      <c r="H1527" s="285"/>
      <c r="I1527" s="286"/>
      <c r="J1527" s="286"/>
      <c r="K1527" s="313"/>
      <c r="L1527" s="286"/>
      <c r="M1527" s="286"/>
      <c r="N1527" s="286"/>
      <c r="O1527" s="286"/>
      <c r="P1527" s="286"/>
    </row>
    <row r="1528" spans="1:16">
      <c r="A1528" s="285"/>
      <c r="B1528" s="281"/>
      <c r="C1528" s="291"/>
      <c r="D1528" s="285"/>
      <c r="E1528" s="285"/>
      <c r="F1528" s="285"/>
      <c r="G1528" s="285"/>
      <c r="H1528" s="285"/>
      <c r="I1528" s="286"/>
      <c r="J1528" s="286"/>
      <c r="K1528" s="313"/>
      <c r="L1528" s="286"/>
      <c r="M1528" s="286"/>
      <c r="N1528" s="286"/>
      <c r="O1528" s="286"/>
      <c r="P1528" s="286"/>
    </row>
    <row r="1529" spans="1:16">
      <c r="A1529" s="285"/>
      <c r="B1529" s="281"/>
      <c r="C1529" s="291"/>
      <c r="D1529" s="285"/>
      <c r="E1529" s="285"/>
      <c r="F1529" s="285"/>
      <c r="G1529" s="285"/>
      <c r="H1529" s="285"/>
      <c r="I1529" s="286"/>
      <c r="J1529" s="286"/>
      <c r="K1529" s="314"/>
      <c r="L1529" s="286"/>
      <c r="M1529" s="286"/>
      <c r="N1529" s="286"/>
      <c r="O1529" s="286"/>
      <c r="P1529" s="286"/>
    </row>
    <row r="1530" spans="1:16">
      <c r="A1530" s="281"/>
      <c r="B1530" s="281">
        <v>379</v>
      </c>
      <c r="C1530" s="282"/>
      <c r="D1530" s="281"/>
      <c r="E1530" s="281"/>
      <c r="F1530" s="281"/>
      <c r="G1530" s="281"/>
      <c r="H1530" s="281"/>
      <c r="I1530" s="281"/>
      <c r="J1530" s="321"/>
      <c r="K1530" s="312" t="s">
        <v>1601</v>
      </c>
      <c r="L1530" s="321"/>
      <c r="M1530" s="322"/>
      <c r="N1530" s="322"/>
      <c r="O1530" s="322"/>
      <c r="P1530" s="322"/>
    </row>
    <row r="1531" spans="1:16">
      <c r="A1531" s="281"/>
      <c r="B1531" s="281"/>
      <c r="C1531" s="282"/>
      <c r="D1531" s="281"/>
      <c r="E1531" s="281"/>
      <c r="F1531" s="281"/>
      <c r="G1531" s="281"/>
      <c r="H1531" s="281"/>
      <c r="I1531" s="281"/>
      <c r="J1531" s="319"/>
      <c r="K1531" s="313"/>
      <c r="L1531" s="319"/>
      <c r="M1531" s="313"/>
      <c r="N1531" s="313"/>
      <c r="O1531" s="313"/>
      <c r="P1531" s="313"/>
    </row>
    <row r="1532" spans="1:16">
      <c r="A1532" s="281"/>
      <c r="B1532" s="281"/>
      <c r="C1532" s="282"/>
      <c r="D1532" s="281"/>
      <c r="E1532" s="281"/>
      <c r="F1532" s="281"/>
      <c r="G1532" s="281"/>
      <c r="H1532" s="281"/>
      <c r="I1532" s="292"/>
      <c r="J1532" s="319"/>
      <c r="K1532" s="313"/>
      <c r="L1532" s="319"/>
      <c r="M1532" s="313"/>
      <c r="N1532" s="313"/>
      <c r="O1532" s="313"/>
      <c r="P1532" s="313"/>
    </row>
    <row r="1533" spans="1:16">
      <c r="A1533" s="281"/>
      <c r="B1533" s="281"/>
      <c r="C1533" s="282"/>
      <c r="D1533" s="281"/>
      <c r="E1533" s="281"/>
      <c r="F1533" s="281"/>
      <c r="G1533" s="281"/>
      <c r="H1533" s="281"/>
      <c r="I1533" s="292"/>
      <c r="J1533" s="320"/>
      <c r="K1533" s="314"/>
      <c r="L1533" s="320"/>
      <c r="M1533" s="314"/>
      <c r="N1533" s="314"/>
      <c r="O1533" s="314"/>
      <c r="P1533" s="314"/>
    </row>
    <row r="1534" spans="1:16">
      <c r="A1534" s="285"/>
      <c r="B1534" s="281">
        <v>380</v>
      </c>
      <c r="C1534" s="291"/>
      <c r="D1534" s="285"/>
      <c r="E1534" s="285"/>
      <c r="F1534" s="285"/>
      <c r="G1534" s="285"/>
      <c r="H1534" s="285"/>
      <c r="I1534" s="285"/>
      <c r="J1534" s="285"/>
      <c r="K1534" s="312" t="s">
        <v>1602</v>
      </c>
      <c r="L1534" s="285"/>
      <c r="M1534" s="285"/>
      <c r="N1534" s="285"/>
      <c r="O1534" s="285"/>
      <c r="P1534" s="285"/>
    </row>
    <row r="1535" spans="1:16">
      <c r="A1535" s="285"/>
      <c r="B1535" s="281"/>
      <c r="C1535" s="291"/>
      <c r="D1535" s="285"/>
      <c r="E1535" s="285"/>
      <c r="F1535" s="285"/>
      <c r="G1535" s="285"/>
      <c r="H1535" s="285"/>
      <c r="I1535" s="285"/>
      <c r="J1535" s="285"/>
      <c r="K1535" s="313"/>
      <c r="L1535" s="285"/>
      <c r="M1535" s="285"/>
      <c r="N1535" s="285"/>
      <c r="O1535" s="285"/>
      <c r="P1535" s="285"/>
    </row>
    <row r="1536" spans="1:16">
      <c r="A1536" s="285"/>
      <c r="B1536" s="281"/>
      <c r="C1536" s="291"/>
      <c r="D1536" s="285"/>
      <c r="E1536" s="285"/>
      <c r="F1536" s="285"/>
      <c r="G1536" s="285"/>
      <c r="H1536" s="285"/>
      <c r="I1536" s="285"/>
      <c r="J1536" s="285"/>
      <c r="K1536" s="313"/>
      <c r="L1536" s="285"/>
      <c r="M1536" s="285"/>
      <c r="N1536" s="285"/>
      <c r="O1536" s="285"/>
      <c r="P1536" s="285"/>
    </row>
    <row r="1537" spans="1:16">
      <c r="A1537" s="285"/>
      <c r="B1537" s="281"/>
      <c r="C1537" s="291"/>
      <c r="D1537" s="285"/>
      <c r="E1537" s="285"/>
      <c r="F1537" s="285"/>
      <c r="G1537" s="285"/>
      <c r="H1537" s="285"/>
      <c r="I1537" s="285"/>
      <c r="J1537" s="285"/>
      <c r="K1537" s="314"/>
      <c r="L1537" s="285"/>
      <c r="M1537" s="285"/>
      <c r="N1537" s="285"/>
      <c r="O1537" s="285"/>
      <c r="P1537" s="285"/>
    </row>
    <row r="1538" spans="1:16">
      <c r="A1538" s="281"/>
      <c r="B1538" s="281">
        <v>381</v>
      </c>
      <c r="C1538" s="282"/>
      <c r="D1538" s="281"/>
      <c r="E1538" s="281"/>
      <c r="F1538" s="281"/>
      <c r="G1538" s="281"/>
      <c r="H1538" s="281"/>
      <c r="I1538" s="281"/>
      <c r="J1538" s="321"/>
      <c r="K1538" s="312" t="s">
        <v>1603</v>
      </c>
      <c r="L1538" s="321"/>
      <c r="M1538" s="322"/>
      <c r="N1538" s="322"/>
      <c r="O1538" s="322"/>
      <c r="P1538" s="322"/>
    </row>
    <row r="1539" spans="1:16">
      <c r="A1539" s="281"/>
      <c r="B1539" s="281"/>
      <c r="C1539" s="282"/>
      <c r="D1539" s="281"/>
      <c r="E1539" s="281"/>
      <c r="F1539" s="281"/>
      <c r="G1539" s="281"/>
      <c r="H1539" s="281"/>
      <c r="I1539" s="281"/>
      <c r="J1539" s="319"/>
      <c r="K1539" s="313"/>
      <c r="L1539" s="319"/>
      <c r="M1539" s="313"/>
      <c r="N1539" s="313"/>
      <c r="O1539" s="313"/>
      <c r="P1539" s="313"/>
    </row>
    <row r="1540" spans="1:16">
      <c r="A1540" s="281"/>
      <c r="B1540" s="281"/>
      <c r="C1540" s="282"/>
      <c r="D1540" s="281"/>
      <c r="E1540" s="281"/>
      <c r="F1540" s="281"/>
      <c r="G1540" s="281"/>
      <c r="H1540" s="281"/>
      <c r="I1540" s="292"/>
      <c r="J1540" s="319"/>
      <c r="K1540" s="313"/>
      <c r="L1540" s="319"/>
      <c r="M1540" s="313"/>
      <c r="N1540" s="313"/>
      <c r="O1540" s="313"/>
      <c r="P1540" s="313"/>
    </row>
    <row r="1541" spans="1:16">
      <c r="A1541" s="281"/>
      <c r="B1541" s="281"/>
      <c r="C1541" s="282"/>
      <c r="D1541" s="281"/>
      <c r="E1541" s="281"/>
      <c r="F1541" s="281"/>
      <c r="G1541" s="281"/>
      <c r="H1541" s="281"/>
      <c r="I1541" s="292"/>
      <c r="J1541" s="320"/>
      <c r="K1541" s="314"/>
      <c r="L1541" s="320"/>
      <c r="M1541" s="314"/>
      <c r="N1541" s="314"/>
      <c r="O1541" s="314"/>
      <c r="P1541" s="314"/>
    </row>
    <row r="1542" spans="1:16">
      <c r="A1542" s="285"/>
      <c r="B1542" s="281">
        <v>382</v>
      </c>
      <c r="C1542" s="291"/>
      <c r="D1542" s="285"/>
      <c r="E1542" s="285"/>
      <c r="F1542" s="285"/>
      <c r="G1542" s="285"/>
      <c r="H1542" s="285"/>
      <c r="I1542" s="285"/>
      <c r="J1542" s="285"/>
      <c r="K1542" s="312" t="s">
        <v>1604</v>
      </c>
      <c r="L1542" s="285"/>
      <c r="M1542" s="285"/>
      <c r="N1542" s="285"/>
      <c r="O1542" s="285"/>
      <c r="P1542" s="285"/>
    </row>
    <row r="1543" spans="1:16">
      <c r="A1543" s="285"/>
      <c r="B1543" s="281"/>
      <c r="C1543" s="291"/>
      <c r="D1543" s="285"/>
      <c r="E1543" s="285"/>
      <c r="F1543" s="285"/>
      <c r="G1543" s="285"/>
      <c r="H1543" s="285"/>
      <c r="I1543" s="285"/>
      <c r="J1543" s="285"/>
      <c r="K1543" s="313"/>
      <c r="L1543" s="285"/>
      <c r="M1543" s="285"/>
      <c r="N1543" s="285"/>
      <c r="O1543" s="285"/>
      <c r="P1543" s="285"/>
    </row>
    <row r="1544" spans="1:16">
      <c r="A1544" s="285"/>
      <c r="B1544" s="281"/>
      <c r="C1544" s="291"/>
      <c r="D1544" s="285"/>
      <c r="E1544" s="285"/>
      <c r="F1544" s="285"/>
      <c r="G1544" s="285"/>
      <c r="H1544" s="285"/>
      <c r="I1544" s="285"/>
      <c r="J1544" s="285"/>
      <c r="K1544" s="313"/>
      <c r="L1544" s="285"/>
      <c r="M1544" s="285"/>
      <c r="N1544" s="285"/>
      <c r="O1544" s="285"/>
      <c r="P1544" s="285"/>
    </row>
    <row r="1545" spans="1:16">
      <c r="A1545" s="285"/>
      <c r="B1545" s="281"/>
      <c r="C1545" s="291"/>
      <c r="D1545" s="285"/>
      <c r="E1545" s="285"/>
      <c r="F1545" s="285"/>
      <c r="G1545" s="285"/>
      <c r="H1545" s="285"/>
      <c r="I1545" s="285"/>
      <c r="J1545" s="285"/>
      <c r="K1545" s="314"/>
      <c r="L1545" s="285"/>
      <c r="M1545" s="285"/>
      <c r="N1545" s="285"/>
      <c r="O1545" s="285"/>
      <c r="P1545" s="285"/>
    </row>
    <row r="1546" spans="1:16">
      <c r="A1546" s="281"/>
      <c r="B1546" s="281">
        <v>383</v>
      </c>
      <c r="C1546" s="282"/>
      <c r="D1546" s="281"/>
      <c r="E1546" s="281"/>
      <c r="F1546" s="281"/>
      <c r="G1546" s="281"/>
      <c r="H1546" s="281"/>
      <c r="I1546" s="281"/>
      <c r="J1546" s="321"/>
      <c r="K1546" s="312" t="s">
        <v>1605</v>
      </c>
      <c r="L1546" s="321"/>
      <c r="M1546" s="322"/>
      <c r="N1546" s="322"/>
      <c r="O1546" s="322"/>
      <c r="P1546" s="322"/>
    </row>
    <row r="1547" spans="1:16">
      <c r="A1547" s="281"/>
      <c r="B1547" s="281"/>
      <c r="C1547" s="282"/>
      <c r="D1547" s="281"/>
      <c r="E1547" s="281"/>
      <c r="F1547" s="281"/>
      <c r="G1547" s="281"/>
      <c r="H1547" s="281"/>
      <c r="I1547" s="281"/>
      <c r="J1547" s="319"/>
      <c r="K1547" s="313"/>
      <c r="L1547" s="319"/>
      <c r="M1547" s="313"/>
      <c r="N1547" s="313"/>
      <c r="O1547" s="313"/>
      <c r="P1547" s="313"/>
    </row>
    <row r="1548" spans="1:16">
      <c r="A1548" s="281"/>
      <c r="B1548" s="281"/>
      <c r="C1548" s="282"/>
      <c r="D1548" s="281"/>
      <c r="E1548" s="281"/>
      <c r="F1548" s="281"/>
      <c r="G1548" s="281"/>
      <c r="H1548" s="281"/>
      <c r="I1548" s="292"/>
      <c r="J1548" s="319"/>
      <c r="K1548" s="313"/>
      <c r="L1548" s="319"/>
      <c r="M1548" s="313"/>
      <c r="N1548" s="313"/>
      <c r="O1548" s="313"/>
      <c r="P1548" s="313"/>
    </row>
    <row r="1549" spans="1:16">
      <c r="A1549" s="281"/>
      <c r="B1549" s="281"/>
      <c r="C1549" s="282"/>
      <c r="D1549" s="281"/>
      <c r="E1549" s="281"/>
      <c r="F1549" s="281"/>
      <c r="G1549" s="281"/>
      <c r="H1549" s="281"/>
      <c r="I1549" s="292"/>
      <c r="J1549" s="320"/>
      <c r="K1549" s="314"/>
      <c r="L1549" s="320"/>
      <c r="M1549" s="314"/>
      <c r="N1549" s="314"/>
      <c r="O1549" s="314"/>
      <c r="P1549" s="314"/>
    </row>
    <row r="1550" spans="1:16">
      <c r="A1550" s="285"/>
      <c r="B1550" s="281">
        <v>384</v>
      </c>
      <c r="C1550" s="291"/>
      <c r="D1550" s="285"/>
      <c r="E1550" s="285"/>
      <c r="F1550" s="285"/>
      <c r="G1550" s="285"/>
      <c r="H1550" s="285"/>
      <c r="I1550" s="286"/>
      <c r="J1550" s="286"/>
      <c r="K1550" s="312" t="s">
        <v>1606</v>
      </c>
      <c r="L1550" s="286"/>
      <c r="M1550" s="286"/>
      <c r="N1550" s="286"/>
      <c r="O1550" s="286"/>
      <c r="P1550" s="286"/>
    </row>
    <row r="1551" spans="1:16">
      <c r="A1551" s="285"/>
      <c r="B1551" s="281"/>
      <c r="C1551" s="291"/>
      <c r="D1551" s="285"/>
      <c r="E1551" s="285"/>
      <c r="F1551" s="285"/>
      <c r="G1551" s="285"/>
      <c r="H1551" s="285"/>
      <c r="I1551" s="286"/>
      <c r="J1551" s="286"/>
      <c r="K1551" s="313"/>
      <c r="L1551" s="286"/>
      <c r="M1551" s="286"/>
      <c r="N1551" s="286"/>
      <c r="O1551" s="286"/>
      <c r="P1551" s="286"/>
    </row>
    <row r="1552" spans="1:16">
      <c r="A1552" s="285"/>
      <c r="B1552" s="281"/>
      <c r="C1552" s="291"/>
      <c r="D1552" s="285"/>
      <c r="E1552" s="285"/>
      <c r="F1552" s="285"/>
      <c r="G1552" s="285"/>
      <c r="H1552" s="285"/>
      <c r="I1552" s="286"/>
      <c r="J1552" s="286"/>
      <c r="K1552" s="313"/>
      <c r="L1552" s="286"/>
      <c r="M1552" s="286"/>
      <c r="N1552" s="286"/>
      <c r="O1552" s="286"/>
      <c r="P1552" s="286"/>
    </row>
    <row r="1553" spans="1:16">
      <c r="A1553" s="285"/>
      <c r="B1553" s="281"/>
      <c r="C1553" s="291"/>
      <c r="D1553" s="285"/>
      <c r="E1553" s="285"/>
      <c r="F1553" s="285"/>
      <c r="G1553" s="285"/>
      <c r="H1553" s="285"/>
      <c r="I1553" s="286"/>
      <c r="J1553" s="286"/>
      <c r="K1553" s="314"/>
      <c r="L1553" s="286"/>
      <c r="M1553" s="286"/>
      <c r="N1553" s="286"/>
      <c r="O1553" s="286"/>
      <c r="P1553" s="286"/>
    </row>
    <row r="1554" spans="1:16">
      <c r="A1554" s="281"/>
      <c r="B1554" s="281">
        <v>385</v>
      </c>
      <c r="C1554" s="282"/>
      <c r="D1554" s="281"/>
      <c r="E1554" s="281"/>
      <c r="F1554" s="281"/>
      <c r="G1554" s="281"/>
      <c r="H1554" s="281"/>
      <c r="I1554" s="281"/>
      <c r="J1554" s="321"/>
      <c r="K1554" s="312" t="s">
        <v>1607</v>
      </c>
      <c r="L1554" s="321"/>
      <c r="M1554" s="322"/>
      <c r="N1554" s="322"/>
      <c r="O1554" s="322"/>
      <c r="P1554" s="322"/>
    </row>
    <row r="1555" spans="1:16">
      <c r="A1555" s="281"/>
      <c r="B1555" s="281"/>
      <c r="C1555" s="282"/>
      <c r="D1555" s="281"/>
      <c r="E1555" s="281"/>
      <c r="F1555" s="281"/>
      <c r="G1555" s="281"/>
      <c r="H1555" s="281"/>
      <c r="I1555" s="281"/>
      <c r="J1555" s="319"/>
      <c r="K1555" s="313"/>
      <c r="L1555" s="319"/>
      <c r="M1555" s="313"/>
      <c r="N1555" s="313"/>
      <c r="O1555" s="313"/>
      <c r="P1555" s="313"/>
    </row>
    <row r="1556" spans="1:16">
      <c r="A1556" s="281"/>
      <c r="B1556" s="281"/>
      <c r="C1556" s="282"/>
      <c r="D1556" s="281"/>
      <c r="E1556" s="281"/>
      <c r="F1556" s="281"/>
      <c r="G1556" s="281"/>
      <c r="H1556" s="281"/>
      <c r="I1556" s="292"/>
      <c r="J1556" s="319"/>
      <c r="K1556" s="313"/>
      <c r="L1556" s="319"/>
      <c r="M1556" s="313"/>
      <c r="N1556" s="313"/>
      <c r="O1556" s="313"/>
      <c r="P1556" s="313"/>
    </row>
    <row r="1557" spans="1:16">
      <c r="A1557" s="281"/>
      <c r="B1557" s="281"/>
      <c r="C1557" s="282"/>
      <c r="D1557" s="281"/>
      <c r="E1557" s="281"/>
      <c r="F1557" s="281"/>
      <c r="G1557" s="281"/>
      <c r="H1557" s="281"/>
      <c r="I1557" s="292"/>
      <c r="J1557" s="320"/>
      <c r="K1557" s="314"/>
      <c r="L1557" s="320"/>
      <c r="M1557" s="314"/>
      <c r="N1557" s="314"/>
      <c r="O1557" s="314"/>
      <c r="P1557" s="314"/>
    </row>
    <row r="1558" spans="1:16">
      <c r="A1558" s="285"/>
      <c r="B1558" s="281">
        <v>386</v>
      </c>
      <c r="C1558" s="291"/>
      <c r="D1558" s="285"/>
      <c r="E1558" s="285"/>
      <c r="F1558" s="285"/>
      <c r="G1558" s="285"/>
      <c r="H1558" s="285"/>
      <c r="I1558" s="285"/>
      <c r="J1558" s="285"/>
      <c r="K1558" s="312" t="s">
        <v>1608</v>
      </c>
      <c r="L1558" s="285"/>
      <c r="M1558" s="285"/>
      <c r="N1558" s="285"/>
      <c r="O1558" s="285"/>
      <c r="P1558" s="285"/>
    </row>
    <row r="1559" spans="1:16">
      <c r="A1559" s="285"/>
      <c r="B1559" s="281"/>
      <c r="C1559" s="291"/>
      <c r="D1559" s="285"/>
      <c r="E1559" s="285"/>
      <c r="F1559" s="285"/>
      <c r="G1559" s="285"/>
      <c r="H1559" s="285"/>
      <c r="I1559" s="285"/>
      <c r="J1559" s="285"/>
      <c r="K1559" s="313"/>
      <c r="L1559" s="285"/>
      <c r="M1559" s="285"/>
      <c r="N1559" s="285"/>
      <c r="O1559" s="285"/>
      <c r="P1559" s="285"/>
    </row>
    <row r="1560" spans="1:16">
      <c r="A1560" s="285"/>
      <c r="B1560" s="281"/>
      <c r="C1560" s="291"/>
      <c r="D1560" s="285"/>
      <c r="E1560" s="285"/>
      <c r="F1560" s="285"/>
      <c r="G1560" s="285"/>
      <c r="H1560" s="285"/>
      <c r="I1560" s="285"/>
      <c r="J1560" s="285"/>
      <c r="K1560" s="313"/>
      <c r="L1560" s="285"/>
      <c r="M1560" s="285"/>
      <c r="N1560" s="285"/>
      <c r="O1560" s="285"/>
      <c r="P1560" s="285"/>
    </row>
    <row r="1561" spans="1:16">
      <c r="A1561" s="285"/>
      <c r="B1561" s="281"/>
      <c r="C1561" s="291"/>
      <c r="D1561" s="285"/>
      <c r="E1561" s="285"/>
      <c r="F1561" s="285"/>
      <c r="G1561" s="285"/>
      <c r="H1561" s="285"/>
      <c r="I1561" s="285"/>
      <c r="J1561" s="285"/>
      <c r="K1561" s="314"/>
      <c r="L1561" s="285"/>
      <c r="M1561" s="285"/>
      <c r="N1561" s="285"/>
      <c r="O1561" s="285"/>
      <c r="P1561" s="285"/>
    </row>
    <row r="1562" spans="1:16">
      <c r="A1562" s="281"/>
      <c r="B1562" s="281">
        <v>387</v>
      </c>
      <c r="C1562" s="282"/>
      <c r="D1562" s="281"/>
      <c r="E1562" s="281"/>
      <c r="F1562" s="281"/>
      <c r="G1562" s="281"/>
      <c r="H1562" s="281"/>
      <c r="I1562" s="281"/>
      <c r="J1562" s="321"/>
      <c r="K1562" s="312" t="s">
        <v>1609</v>
      </c>
      <c r="L1562" s="321"/>
      <c r="M1562" s="322"/>
      <c r="N1562" s="322"/>
      <c r="O1562" s="322"/>
      <c r="P1562" s="322"/>
    </row>
    <row r="1563" spans="1:16">
      <c r="A1563" s="281"/>
      <c r="B1563" s="281"/>
      <c r="C1563" s="282"/>
      <c r="D1563" s="281"/>
      <c r="E1563" s="281"/>
      <c r="F1563" s="281"/>
      <c r="G1563" s="281"/>
      <c r="H1563" s="281"/>
      <c r="I1563" s="281"/>
      <c r="J1563" s="319"/>
      <c r="K1563" s="313"/>
      <c r="L1563" s="319"/>
      <c r="M1563" s="313"/>
      <c r="N1563" s="313"/>
      <c r="O1563" s="313"/>
      <c r="P1563" s="313"/>
    </row>
    <row r="1564" spans="1:16">
      <c r="A1564" s="281"/>
      <c r="B1564" s="281"/>
      <c r="C1564" s="282"/>
      <c r="D1564" s="281"/>
      <c r="E1564" s="281"/>
      <c r="F1564" s="281"/>
      <c r="G1564" s="281"/>
      <c r="H1564" s="281"/>
      <c r="I1564" s="292"/>
      <c r="J1564" s="319"/>
      <c r="K1564" s="313"/>
      <c r="L1564" s="319"/>
      <c r="M1564" s="313"/>
      <c r="N1564" s="313"/>
      <c r="O1564" s="313"/>
      <c r="P1564" s="313"/>
    </row>
    <row r="1565" spans="1:16">
      <c r="A1565" s="281"/>
      <c r="B1565" s="281"/>
      <c r="C1565" s="282"/>
      <c r="D1565" s="281"/>
      <c r="E1565" s="281"/>
      <c r="F1565" s="281"/>
      <c r="G1565" s="281"/>
      <c r="H1565" s="281"/>
      <c r="I1565" s="292"/>
      <c r="J1565" s="320"/>
      <c r="K1565" s="314"/>
      <c r="L1565" s="320"/>
      <c r="M1565" s="314"/>
      <c r="N1565" s="314"/>
      <c r="O1565" s="314"/>
      <c r="P1565" s="314"/>
    </row>
    <row r="1566" spans="1:16">
      <c r="A1566" s="285"/>
      <c r="B1566" s="281">
        <v>388</v>
      </c>
      <c r="C1566" s="291"/>
      <c r="D1566" s="285"/>
      <c r="E1566" s="285"/>
      <c r="F1566" s="285"/>
      <c r="G1566" s="285"/>
      <c r="H1566" s="285"/>
      <c r="I1566" s="285"/>
      <c r="J1566" s="285"/>
      <c r="K1566" s="312" t="s">
        <v>1610</v>
      </c>
      <c r="L1566" s="285"/>
      <c r="M1566" s="286"/>
      <c r="N1566" s="286"/>
      <c r="O1566" s="286"/>
      <c r="P1566" s="286"/>
    </row>
    <row r="1567" spans="1:16">
      <c r="A1567" s="285"/>
      <c r="B1567" s="281"/>
      <c r="C1567" s="291"/>
      <c r="D1567" s="285"/>
      <c r="E1567" s="285"/>
      <c r="F1567" s="285"/>
      <c r="G1567" s="285"/>
      <c r="H1567" s="285"/>
      <c r="I1567" s="285"/>
      <c r="J1567" s="285"/>
      <c r="K1567" s="313"/>
      <c r="L1567" s="285"/>
      <c r="M1567" s="286"/>
      <c r="N1567" s="286"/>
      <c r="O1567" s="286"/>
      <c r="P1567" s="286"/>
    </row>
    <row r="1568" spans="1:16">
      <c r="A1568" s="285"/>
      <c r="B1568" s="281"/>
      <c r="C1568" s="291"/>
      <c r="D1568" s="285"/>
      <c r="E1568" s="285"/>
      <c r="F1568" s="285"/>
      <c r="G1568" s="285"/>
      <c r="H1568" s="285"/>
      <c r="I1568" s="285"/>
      <c r="J1568" s="285"/>
      <c r="K1568" s="313"/>
      <c r="L1568" s="285"/>
      <c r="M1568" s="286"/>
      <c r="N1568" s="286"/>
      <c r="O1568" s="286"/>
      <c r="P1568" s="286"/>
    </row>
    <row r="1569" spans="1:16">
      <c r="A1569" s="285"/>
      <c r="B1569" s="281"/>
      <c r="C1569" s="291"/>
      <c r="D1569" s="285"/>
      <c r="E1569" s="285"/>
      <c r="F1569" s="285"/>
      <c r="G1569" s="285"/>
      <c r="H1569" s="285"/>
      <c r="I1569" s="285"/>
      <c r="J1569" s="285"/>
      <c r="K1569" s="314"/>
      <c r="L1569" s="285"/>
      <c r="M1569" s="286"/>
      <c r="N1569" s="286"/>
      <c r="O1569" s="286"/>
      <c r="P1569" s="286"/>
    </row>
    <row r="1570" spans="1:16">
      <c r="A1570" s="281"/>
      <c r="B1570" s="281">
        <v>389</v>
      </c>
      <c r="C1570" s="282"/>
      <c r="D1570" s="281"/>
      <c r="E1570" s="281"/>
      <c r="F1570" s="281"/>
      <c r="G1570" s="281"/>
      <c r="H1570" s="281"/>
      <c r="I1570" s="281"/>
      <c r="J1570" s="321"/>
      <c r="K1570" s="312" t="s">
        <v>1611</v>
      </c>
      <c r="L1570" s="321"/>
      <c r="M1570" s="322"/>
      <c r="N1570" s="322"/>
      <c r="O1570" s="322"/>
      <c r="P1570" s="322"/>
    </row>
    <row r="1571" spans="1:16">
      <c r="A1571" s="281"/>
      <c r="B1571" s="281"/>
      <c r="C1571" s="282"/>
      <c r="D1571" s="281"/>
      <c r="E1571" s="281"/>
      <c r="F1571" s="281"/>
      <c r="G1571" s="281"/>
      <c r="H1571" s="281"/>
      <c r="I1571" s="281"/>
      <c r="J1571" s="319"/>
      <c r="K1571" s="313"/>
      <c r="L1571" s="319"/>
      <c r="M1571" s="313"/>
      <c r="N1571" s="313"/>
      <c r="O1571" s="313"/>
      <c r="P1571" s="313"/>
    </row>
    <row r="1572" spans="1:16">
      <c r="A1572" s="281"/>
      <c r="B1572" s="281"/>
      <c r="C1572" s="282"/>
      <c r="D1572" s="281"/>
      <c r="E1572" s="281"/>
      <c r="F1572" s="281"/>
      <c r="G1572" s="281"/>
      <c r="H1572" s="281"/>
      <c r="I1572" s="292"/>
      <c r="J1572" s="319"/>
      <c r="K1572" s="313"/>
      <c r="L1572" s="319"/>
      <c r="M1572" s="313"/>
      <c r="N1572" s="313"/>
      <c r="O1572" s="313"/>
      <c r="P1572" s="313"/>
    </row>
    <row r="1573" spans="1:16">
      <c r="A1573" s="281"/>
      <c r="B1573" s="281"/>
      <c r="C1573" s="282"/>
      <c r="D1573" s="281"/>
      <c r="E1573" s="281"/>
      <c r="F1573" s="281"/>
      <c r="G1573" s="281"/>
      <c r="H1573" s="281"/>
      <c r="I1573" s="292"/>
      <c r="J1573" s="320"/>
      <c r="K1573" s="314"/>
      <c r="L1573" s="320"/>
      <c r="M1573" s="314"/>
      <c r="N1573" s="314"/>
      <c r="O1573" s="314"/>
      <c r="P1573" s="314"/>
    </row>
    <row r="1574" spans="1:16">
      <c r="A1574" s="285"/>
      <c r="B1574" s="281">
        <v>390</v>
      </c>
      <c r="C1574" s="291"/>
      <c r="D1574" s="285"/>
      <c r="E1574" s="285"/>
      <c r="F1574" s="285"/>
      <c r="G1574" s="285"/>
      <c r="H1574" s="285"/>
      <c r="I1574" s="285"/>
      <c r="J1574" s="285"/>
      <c r="K1574" s="312" t="s">
        <v>1612</v>
      </c>
      <c r="L1574" s="285"/>
      <c r="M1574" s="285"/>
      <c r="N1574" s="285"/>
      <c r="O1574" s="285"/>
      <c r="P1574" s="285"/>
    </row>
    <row r="1575" spans="1:16">
      <c r="A1575" s="285"/>
      <c r="B1575" s="281"/>
      <c r="C1575" s="291"/>
      <c r="D1575" s="285"/>
      <c r="E1575" s="285"/>
      <c r="F1575" s="285"/>
      <c r="G1575" s="285"/>
      <c r="H1575" s="285"/>
      <c r="I1575" s="285"/>
      <c r="J1575" s="285"/>
      <c r="K1575" s="313"/>
      <c r="L1575" s="285"/>
      <c r="M1575" s="285"/>
      <c r="N1575" s="285"/>
      <c r="O1575" s="285"/>
      <c r="P1575" s="285"/>
    </row>
    <row r="1576" spans="1:16">
      <c r="A1576" s="285"/>
      <c r="B1576" s="281"/>
      <c r="C1576" s="291"/>
      <c r="D1576" s="285"/>
      <c r="E1576" s="285"/>
      <c r="F1576" s="285"/>
      <c r="G1576" s="285"/>
      <c r="H1576" s="285"/>
      <c r="I1576" s="285"/>
      <c r="J1576" s="285"/>
      <c r="K1576" s="313"/>
      <c r="L1576" s="285"/>
      <c r="M1576" s="285"/>
      <c r="N1576" s="285"/>
      <c r="O1576" s="285"/>
      <c r="P1576" s="285"/>
    </row>
    <row r="1577" spans="1:16">
      <c r="A1577" s="285"/>
      <c r="B1577" s="281"/>
      <c r="C1577" s="291"/>
      <c r="D1577" s="285"/>
      <c r="E1577" s="285"/>
      <c r="F1577" s="285"/>
      <c r="G1577" s="285"/>
      <c r="H1577" s="285"/>
      <c r="I1577" s="285"/>
      <c r="J1577" s="285"/>
      <c r="K1577" s="314"/>
      <c r="L1577" s="285"/>
      <c r="M1577" s="285"/>
      <c r="N1577" s="285"/>
      <c r="O1577" s="285"/>
      <c r="P1577" s="285"/>
    </row>
    <row r="1578" spans="1:16">
      <c r="A1578" s="281"/>
      <c r="B1578" s="281">
        <v>391</v>
      </c>
      <c r="C1578" s="282"/>
      <c r="D1578" s="281"/>
      <c r="E1578" s="281"/>
      <c r="F1578" s="281"/>
      <c r="G1578" s="281"/>
      <c r="H1578" s="281"/>
      <c r="I1578" s="281"/>
      <c r="J1578" s="321"/>
      <c r="K1578" s="312" t="s">
        <v>1613</v>
      </c>
      <c r="L1578" s="321"/>
      <c r="M1578" s="322"/>
      <c r="N1578" s="322"/>
      <c r="O1578" s="322"/>
      <c r="P1578" s="322"/>
    </row>
    <row r="1579" spans="1:16">
      <c r="A1579" s="281"/>
      <c r="B1579" s="281"/>
      <c r="C1579" s="282"/>
      <c r="D1579" s="281"/>
      <c r="E1579" s="281"/>
      <c r="F1579" s="281"/>
      <c r="G1579" s="281"/>
      <c r="H1579" s="281"/>
      <c r="I1579" s="281"/>
      <c r="J1579" s="319"/>
      <c r="K1579" s="313"/>
      <c r="L1579" s="319"/>
      <c r="M1579" s="313"/>
      <c r="N1579" s="313"/>
      <c r="O1579" s="313"/>
      <c r="P1579" s="313"/>
    </row>
    <row r="1580" spans="1:16">
      <c r="A1580" s="281"/>
      <c r="B1580" s="281"/>
      <c r="C1580" s="282"/>
      <c r="D1580" s="281"/>
      <c r="E1580" s="281"/>
      <c r="F1580" s="281"/>
      <c r="G1580" s="281"/>
      <c r="H1580" s="281"/>
      <c r="I1580" s="292"/>
      <c r="J1580" s="319"/>
      <c r="K1580" s="313"/>
      <c r="L1580" s="319"/>
      <c r="M1580" s="313"/>
      <c r="N1580" s="313"/>
      <c r="O1580" s="313"/>
      <c r="P1580" s="313"/>
    </row>
    <row r="1581" spans="1:16">
      <c r="A1581" s="281"/>
      <c r="B1581" s="281"/>
      <c r="C1581" s="282"/>
      <c r="D1581" s="281"/>
      <c r="E1581" s="281"/>
      <c r="F1581" s="281"/>
      <c r="G1581" s="281"/>
      <c r="H1581" s="281"/>
      <c r="I1581" s="292"/>
      <c r="J1581" s="320"/>
      <c r="K1581" s="314"/>
      <c r="L1581" s="320"/>
      <c r="M1581" s="314"/>
      <c r="N1581" s="314"/>
      <c r="O1581" s="314"/>
      <c r="P1581" s="314"/>
    </row>
    <row r="1582" spans="1:16">
      <c r="A1582" s="286"/>
      <c r="B1582" s="281">
        <v>392</v>
      </c>
      <c r="C1582" s="286"/>
      <c r="D1582" s="286"/>
      <c r="E1582" s="286"/>
      <c r="F1582" s="286"/>
      <c r="G1582" s="286"/>
      <c r="H1582" s="286"/>
      <c r="I1582" s="286"/>
      <c r="J1582" s="286"/>
      <c r="K1582" s="312" t="s">
        <v>1614</v>
      </c>
      <c r="L1582" s="286"/>
      <c r="M1582" s="286"/>
      <c r="N1582" s="286"/>
      <c r="O1582" s="286"/>
      <c r="P1582" s="286"/>
    </row>
    <row r="1583" spans="1:16">
      <c r="A1583" s="286"/>
      <c r="B1583" s="281"/>
      <c r="C1583" s="286"/>
      <c r="D1583" s="286"/>
      <c r="E1583" s="286"/>
      <c r="F1583" s="286"/>
      <c r="G1583" s="286"/>
      <c r="H1583" s="286"/>
      <c r="I1583" s="286"/>
      <c r="J1583" s="286"/>
      <c r="K1583" s="313"/>
      <c r="L1583" s="286"/>
      <c r="M1583" s="286"/>
      <c r="N1583" s="286"/>
      <c r="O1583" s="286"/>
      <c r="P1583" s="286"/>
    </row>
    <row r="1584" spans="1:16">
      <c r="A1584" s="286"/>
      <c r="B1584" s="281"/>
      <c r="C1584" s="286"/>
      <c r="D1584" s="286"/>
      <c r="E1584" s="286"/>
      <c r="F1584" s="286"/>
      <c r="G1584" s="286"/>
      <c r="H1584" s="286"/>
      <c r="I1584" s="286"/>
      <c r="J1584" s="286"/>
      <c r="K1584" s="313"/>
      <c r="L1584" s="286"/>
      <c r="M1584" s="286"/>
      <c r="N1584" s="286"/>
      <c r="O1584" s="286"/>
      <c r="P1584" s="286"/>
    </row>
    <row r="1585" spans="1:16">
      <c r="A1585" s="286"/>
      <c r="B1585" s="281"/>
      <c r="C1585" s="286"/>
      <c r="D1585" s="286"/>
      <c r="E1585" s="286"/>
      <c r="F1585" s="286"/>
      <c r="G1585" s="286"/>
      <c r="H1585" s="286"/>
      <c r="I1585" s="286"/>
      <c r="J1585" s="286"/>
      <c r="K1585" s="314"/>
      <c r="L1585" s="286"/>
      <c r="M1585" s="286"/>
      <c r="N1585" s="286"/>
      <c r="O1585" s="286"/>
      <c r="P1585" s="286"/>
    </row>
    <row r="1586" spans="1:16">
      <c r="A1586" s="281"/>
      <c r="B1586" s="281">
        <v>393</v>
      </c>
      <c r="C1586" s="282"/>
      <c r="D1586" s="281"/>
      <c r="E1586" s="281"/>
      <c r="F1586" s="281"/>
      <c r="G1586" s="281"/>
      <c r="H1586" s="281"/>
      <c r="I1586" s="281"/>
      <c r="J1586" s="321"/>
      <c r="K1586" s="312" t="s">
        <v>1615</v>
      </c>
      <c r="L1586" s="321"/>
      <c r="M1586" s="322"/>
      <c r="N1586" s="322"/>
      <c r="O1586" s="322"/>
      <c r="P1586" s="322"/>
    </row>
    <row r="1587" spans="1:16">
      <c r="A1587" s="281"/>
      <c r="B1587" s="281"/>
      <c r="C1587" s="282"/>
      <c r="D1587" s="281"/>
      <c r="E1587" s="281"/>
      <c r="F1587" s="281"/>
      <c r="G1587" s="281"/>
      <c r="H1587" s="281"/>
      <c r="I1587" s="281"/>
      <c r="J1587" s="319"/>
      <c r="K1587" s="313"/>
      <c r="L1587" s="319"/>
      <c r="M1587" s="313"/>
      <c r="N1587" s="313"/>
      <c r="O1587" s="313"/>
      <c r="P1587" s="313"/>
    </row>
    <row r="1588" spans="1:16">
      <c r="A1588" s="281"/>
      <c r="B1588" s="281"/>
      <c r="C1588" s="282"/>
      <c r="D1588" s="281"/>
      <c r="E1588" s="281"/>
      <c r="F1588" s="281"/>
      <c r="G1588" s="281"/>
      <c r="H1588" s="281"/>
      <c r="I1588" s="292"/>
      <c r="J1588" s="319"/>
      <c r="K1588" s="313"/>
      <c r="L1588" s="319"/>
      <c r="M1588" s="313"/>
      <c r="N1588" s="313"/>
      <c r="O1588" s="313"/>
      <c r="P1588" s="313"/>
    </row>
    <row r="1589" spans="1:16">
      <c r="A1589" s="281"/>
      <c r="B1589" s="281"/>
      <c r="C1589" s="282"/>
      <c r="D1589" s="281"/>
      <c r="E1589" s="281"/>
      <c r="F1589" s="281"/>
      <c r="G1589" s="281"/>
      <c r="H1589" s="281"/>
      <c r="I1589" s="292"/>
      <c r="J1589" s="320"/>
      <c r="K1589" s="314"/>
      <c r="L1589" s="320"/>
      <c r="M1589" s="314"/>
      <c r="N1589" s="314"/>
      <c r="O1589" s="314"/>
      <c r="P1589" s="314"/>
    </row>
    <row r="1590" spans="1:16">
      <c r="A1590" s="285"/>
      <c r="B1590" s="281">
        <v>394</v>
      </c>
      <c r="C1590" s="291"/>
      <c r="D1590" s="285"/>
      <c r="E1590" s="285"/>
      <c r="F1590" s="285"/>
      <c r="G1590" s="285"/>
      <c r="H1590" s="285"/>
      <c r="I1590" s="285"/>
      <c r="J1590" s="285"/>
      <c r="K1590" s="312" t="s">
        <v>1616</v>
      </c>
      <c r="L1590" s="285"/>
      <c r="M1590" s="285"/>
      <c r="N1590" s="285"/>
      <c r="O1590" s="285"/>
      <c r="P1590" s="285"/>
    </row>
    <row r="1591" spans="1:16">
      <c r="A1591" s="285"/>
      <c r="B1591" s="281"/>
      <c r="C1591" s="291"/>
      <c r="D1591" s="285"/>
      <c r="E1591" s="285"/>
      <c r="F1591" s="285"/>
      <c r="G1591" s="285"/>
      <c r="H1591" s="285"/>
      <c r="I1591" s="285"/>
      <c r="J1591" s="285"/>
      <c r="K1591" s="313"/>
      <c r="L1591" s="285"/>
      <c r="M1591" s="285"/>
      <c r="N1591" s="285"/>
      <c r="O1591" s="285"/>
      <c r="P1591" s="285"/>
    </row>
    <row r="1592" spans="1:16">
      <c r="A1592" s="285"/>
      <c r="B1592" s="281"/>
      <c r="C1592" s="291"/>
      <c r="D1592" s="285"/>
      <c r="E1592" s="285"/>
      <c r="F1592" s="285"/>
      <c r="G1592" s="285"/>
      <c r="H1592" s="285"/>
      <c r="I1592" s="285"/>
      <c r="J1592" s="285"/>
      <c r="K1592" s="313"/>
      <c r="L1592" s="285"/>
      <c r="M1592" s="285"/>
      <c r="N1592" s="285"/>
      <c r="O1592" s="285"/>
      <c r="P1592" s="285"/>
    </row>
    <row r="1593" spans="1:16">
      <c r="A1593" s="285"/>
      <c r="B1593" s="281"/>
      <c r="C1593" s="291"/>
      <c r="D1593" s="285"/>
      <c r="E1593" s="285"/>
      <c r="F1593" s="285"/>
      <c r="G1593" s="285"/>
      <c r="H1593" s="285"/>
      <c r="I1593" s="285"/>
      <c r="J1593" s="285"/>
      <c r="K1593" s="314"/>
      <c r="L1593" s="285"/>
      <c r="M1593" s="285"/>
      <c r="N1593" s="285"/>
      <c r="O1593" s="285"/>
      <c r="P1593" s="285"/>
    </row>
    <row r="1594" spans="1:16">
      <c r="A1594" s="281"/>
      <c r="B1594" s="281">
        <v>395</v>
      </c>
      <c r="C1594" s="282"/>
      <c r="D1594" s="281"/>
      <c r="E1594" s="281"/>
      <c r="F1594" s="281"/>
      <c r="G1594" s="281"/>
      <c r="H1594" s="281"/>
      <c r="I1594" s="281"/>
      <c r="J1594" s="321"/>
      <c r="K1594" s="312" t="s">
        <v>1617</v>
      </c>
      <c r="L1594" s="321"/>
      <c r="M1594" s="322"/>
      <c r="N1594" s="322"/>
      <c r="O1594" s="322"/>
      <c r="P1594" s="322"/>
    </row>
    <row r="1595" spans="1:16">
      <c r="A1595" s="281"/>
      <c r="B1595" s="281"/>
      <c r="C1595" s="282"/>
      <c r="D1595" s="281"/>
      <c r="E1595" s="281"/>
      <c r="F1595" s="281"/>
      <c r="G1595" s="281"/>
      <c r="H1595" s="281"/>
      <c r="I1595" s="281"/>
      <c r="J1595" s="319"/>
      <c r="K1595" s="313"/>
      <c r="L1595" s="319"/>
      <c r="M1595" s="313"/>
      <c r="N1595" s="313"/>
      <c r="O1595" s="313"/>
      <c r="P1595" s="313"/>
    </row>
    <row r="1596" spans="1:16">
      <c r="A1596" s="281"/>
      <c r="B1596" s="281"/>
      <c r="C1596" s="282"/>
      <c r="D1596" s="281"/>
      <c r="E1596" s="281"/>
      <c r="F1596" s="281"/>
      <c r="G1596" s="281"/>
      <c r="H1596" s="281"/>
      <c r="I1596" s="292"/>
      <c r="J1596" s="319"/>
      <c r="K1596" s="313"/>
      <c r="L1596" s="319"/>
      <c r="M1596" s="313"/>
      <c r="N1596" s="313"/>
      <c r="O1596" s="313"/>
      <c r="P1596" s="313"/>
    </row>
    <row r="1597" spans="1:16">
      <c r="A1597" s="281"/>
      <c r="B1597" s="281"/>
      <c r="C1597" s="282"/>
      <c r="D1597" s="281"/>
      <c r="E1597" s="281"/>
      <c r="F1597" s="281"/>
      <c r="G1597" s="281"/>
      <c r="H1597" s="281"/>
      <c r="I1597" s="292"/>
      <c r="J1597" s="320"/>
      <c r="K1597" s="314"/>
      <c r="L1597" s="320"/>
      <c r="M1597" s="314"/>
      <c r="N1597" s="314"/>
      <c r="O1597" s="314"/>
      <c r="P1597" s="314"/>
    </row>
    <row r="1598" spans="1:16">
      <c r="A1598" s="285"/>
      <c r="B1598" s="281">
        <v>396</v>
      </c>
      <c r="C1598" s="291"/>
      <c r="D1598" s="285"/>
      <c r="E1598" s="285"/>
      <c r="F1598" s="285"/>
      <c r="G1598" s="285"/>
      <c r="H1598" s="285"/>
      <c r="I1598" s="286"/>
      <c r="J1598" s="286"/>
      <c r="K1598" s="312" t="s">
        <v>1618</v>
      </c>
      <c r="L1598" s="286"/>
      <c r="M1598" s="286"/>
      <c r="N1598" s="286"/>
      <c r="O1598" s="286"/>
      <c r="P1598" s="286"/>
    </row>
    <row r="1599" spans="1:16">
      <c r="A1599" s="285"/>
      <c r="B1599" s="281"/>
      <c r="C1599" s="291"/>
      <c r="D1599" s="285"/>
      <c r="E1599" s="285"/>
      <c r="F1599" s="285"/>
      <c r="G1599" s="285"/>
      <c r="H1599" s="285"/>
      <c r="I1599" s="286"/>
      <c r="J1599" s="286"/>
      <c r="K1599" s="313"/>
      <c r="L1599" s="286"/>
      <c r="M1599" s="286"/>
      <c r="N1599" s="286"/>
      <c r="O1599" s="286"/>
      <c r="P1599" s="286"/>
    </row>
    <row r="1600" spans="1:16">
      <c r="A1600" s="285"/>
      <c r="B1600" s="281"/>
      <c r="C1600" s="291"/>
      <c r="D1600" s="285"/>
      <c r="E1600" s="285"/>
      <c r="F1600" s="285"/>
      <c r="G1600" s="285"/>
      <c r="H1600" s="285"/>
      <c r="I1600" s="286"/>
      <c r="J1600" s="286"/>
      <c r="K1600" s="313"/>
      <c r="L1600" s="286"/>
      <c r="M1600" s="286"/>
      <c r="N1600" s="286"/>
      <c r="O1600" s="286"/>
      <c r="P1600" s="286"/>
    </row>
    <row r="1601" spans="1:16">
      <c r="A1601" s="285"/>
      <c r="B1601" s="281"/>
      <c r="C1601" s="291"/>
      <c r="D1601" s="285"/>
      <c r="E1601" s="285"/>
      <c r="F1601" s="285"/>
      <c r="G1601" s="285"/>
      <c r="H1601" s="285"/>
      <c r="I1601" s="286"/>
      <c r="J1601" s="286"/>
      <c r="K1601" s="314"/>
      <c r="L1601" s="286"/>
      <c r="M1601" s="286"/>
      <c r="N1601" s="286"/>
      <c r="O1601" s="286"/>
      <c r="P1601" s="286"/>
    </row>
    <row r="1602" spans="1:16">
      <c r="A1602" s="281"/>
      <c r="B1602" s="281">
        <v>397</v>
      </c>
      <c r="C1602" s="282"/>
      <c r="D1602" s="281"/>
      <c r="E1602" s="281"/>
      <c r="F1602" s="281"/>
      <c r="G1602" s="281"/>
      <c r="H1602" s="281"/>
      <c r="I1602" s="281"/>
      <c r="J1602" s="321"/>
      <c r="K1602" s="312" t="s">
        <v>1619</v>
      </c>
      <c r="L1602" s="321"/>
      <c r="M1602" s="322"/>
      <c r="N1602" s="322"/>
      <c r="O1602" s="322"/>
      <c r="P1602" s="322"/>
    </row>
    <row r="1603" spans="1:16">
      <c r="A1603" s="281"/>
      <c r="B1603" s="281"/>
      <c r="C1603" s="282"/>
      <c r="D1603" s="281"/>
      <c r="E1603" s="281"/>
      <c r="F1603" s="281"/>
      <c r="G1603" s="281"/>
      <c r="H1603" s="281"/>
      <c r="I1603" s="281"/>
      <c r="J1603" s="319"/>
      <c r="K1603" s="313"/>
      <c r="L1603" s="319"/>
      <c r="M1603" s="313"/>
      <c r="N1603" s="313"/>
      <c r="O1603" s="313"/>
      <c r="P1603" s="313"/>
    </row>
    <row r="1604" spans="1:16">
      <c r="A1604" s="281"/>
      <c r="B1604" s="281"/>
      <c r="C1604" s="282"/>
      <c r="D1604" s="281"/>
      <c r="E1604" s="281"/>
      <c r="F1604" s="281"/>
      <c r="G1604" s="281"/>
      <c r="H1604" s="281"/>
      <c r="I1604" s="292"/>
      <c r="J1604" s="319"/>
      <c r="K1604" s="313"/>
      <c r="L1604" s="319"/>
      <c r="M1604" s="313"/>
      <c r="N1604" s="313"/>
      <c r="O1604" s="313"/>
      <c r="P1604" s="313"/>
    </row>
    <row r="1605" spans="1:16">
      <c r="A1605" s="281"/>
      <c r="B1605" s="281"/>
      <c r="C1605" s="282"/>
      <c r="D1605" s="281"/>
      <c r="E1605" s="281"/>
      <c r="F1605" s="281"/>
      <c r="G1605" s="281"/>
      <c r="H1605" s="281"/>
      <c r="I1605" s="292"/>
      <c r="J1605" s="320"/>
      <c r="K1605" s="314"/>
      <c r="L1605" s="320"/>
      <c r="M1605" s="314"/>
      <c r="N1605" s="314"/>
      <c r="O1605" s="314"/>
      <c r="P1605" s="314"/>
    </row>
    <row r="1606" spans="1:16">
      <c r="A1606" s="285"/>
      <c r="B1606" s="281">
        <v>398</v>
      </c>
      <c r="C1606" s="291"/>
      <c r="D1606" s="285"/>
      <c r="E1606" s="285"/>
      <c r="F1606" s="285"/>
      <c r="G1606" s="285"/>
      <c r="H1606" s="285"/>
      <c r="I1606" s="285"/>
      <c r="J1606" s="285"/>
      <c r="K1606" s="312" t="s">
        <v>1620</v>
      </c>
      <c r="L1606" s="285"/>
      <c r="M1606" s="285"/>
      <c r="N1606" s="285"/>
      <c r="O1606" s="285"/>
      <c r="P1606" s="285"/>
    </row>
    <row r="1607" spans="1:16">
      <c r="A1607" s="285"/>
      <c r="B1607" s="281"/>
      <c r="C1607" s="291"/>
      <c r="D1607" s="285"/>
      <c r="E1607" s="285"/>
      <c r="F1607" s="285"/>
      <c r="G1607" s="285"/>
      <c r="H1607" s="285"/>
      <c r="I1607" s="285"/>
      <c r="J1607" s="285"/>
      <c r="K1607" s="313"/>
      <c r="L1607" s="285"/>
      <c r="M1607" s="285"/>
      <c r="N1607" s="285"/>
      <c r="O1607" s="285"/>
      <c r="P1607" s="285"/>
    </row>
    <row r="1608" spans="1:16">
      <c r="A1608" s="285"/>
      <c r="B1608" s="281"/>
      <c r="C1608" s="291"/>
      <c r="D1608" s="285"/>
      <c r="E1608" s="285"/>
      <c r="F1608" s="285"/>
      <c r="G1608" s="285"/>
      <c r="H1608" s="285"/>
      <c r="I1608" s="285"/>
      <c r="J1608" s="285"/>
      <c r="K1608" s="313"/>
      <c r="L1608" s="285"/>
      <c r="M1608" s="285"/>
      <c r="N1608" s="285"/>
      <c r="O1608" s="285"/>
      <c r="P1608" s="285"/>
    </row>
    <row r="1609" spans="1:16">
      <c r="A1609" s="285"/>
      <c r="B1609" s="281"/>
      <c r="C1609" s="291"/>
      <c r="D1609" s="285"/>
      <c r="E1609" s="285"/>
      <c r="F1609" s="285"/>
      <c r="G1609" s="285"/>
      <c r="H1609" s="285"/>
      <c r="I1609" s="285"/>
      <c r="J1609" s="285"/>
      <c r="K1609" s="314"/>
      <c r="L1609" s="285"/>
      <c r="M1609" s="285"/>
      <c r="N1609" s="285"/>
      <c r="O1609" s="285"/>
      <c r="P1609" s="285"/>
    </row>
    <row r="1610" spans="1:16">
      <c r="A1610" s="281"/>
      <c r="B1610" s="281">
        <v>399</v>
      </c>
      <c r="C1610" s="282"/>
      <c r="D1610" s="281"/>
      <c r="E1610" s="281"/>
      <c r="F1610" s="281"/>
      <c r="G1610" s="281"/>
      <c r="H1610" s="281"/>
      <c r="I1610" s="281"/>
      <c r="J1610" s="321"/>
      <c r="K1610" s="312" t="s">
        <v>1621</v>
      </c>
      <c r="L1610" s="321"/>
      <c r="M1610" s="322"/>
      <c r="N1610" s="322"/>
      <c r="O1610" s="322"/>
      <c r="P1610" s="322"/>
    </row>
    <row r="1611" spans="1:16">
      <c r="A1611" s="281"/>
      <c r="B1611" s="281"/>
      <c r="C1611" s="282"/>
      <c r="D1611" s="281"/>
      <c r="E1611" s="281"/>
      <c r="F1611" s="281"/>
      <c r="G1611" s="281"/>
      <c r="H1611" s="281"/>
      <c r="I1611" s="281"/>
      <c r="J1611" s="319"/>
      <c r="K1611" s="313"/>
      <c r="L1611" s="319"/>
      <c r="M1611" s="313"/>
      <c r="N1611" s="313"/>
      <c r="O1611" s="313"/>
      <c r="P1611" s="313"/>
    </row>
    <row r="1612" spans="1:16">
      <c r="A1612" s="281"/>
      <c r="B1612" s="281"/>
      <c r="C1612" s="282"/>
      <c r="D1612" s="281"/>
      <c r="E1612" s="281"/>
      <c r="F1612" s="281"/>
      <c r="G1612" s="281"/>
      <c r="H1612" s="281"/>
      <c r="I1612" s="292"/>
      <c r="J1612" s="319"/>
      <c r="K1612" s="313"/>
      <c r="L1612" s="319"/>
      <c r="M1612" s="313"/>
      <c r="N1612" s="313"/>
      <c r="O1612" s="313"/>
      <c r="P1612" s="313"/>
    </row>
    <row r="1613" spans="1:16">
      <c r="A1613" s="281"/>
      <c r="B1613" s="281"/>
      <c r="C1613" s="282"/>
      <c r="D1613" s="281"/>
      <c r="E1613" s="281"/>
      <c r="F1613" s="281"/>
      <c r="G1613" s="281"/>
      <c r="H1613" s="281"/>
      <c r="I1613" s="292"/>
      <c r="J1613" s="320"/>
      <c r="K1613" s="314"/>
      <c r="L1613" s="320"/>
      <c r="M1613" s="314"/>
      <c r="N1613" s="314"/>
      <c r="O1613" s="314"/>
      <c r="P1613" s="314"/>
    </row>
    <row r="1614" spans="1:16">
      <c r="A1614" s="285"/>
      <c r="B1614" s="281">
        <v>400</v>
      </c>
      <c r="C1614" s="291"/>
      <c r="D1614" s="285"/>
      <c r="E1614" s="285"/>
      <c r="F1614" s="285"/>
      <c r="G1614" s="285"/>
      <c r="H1614" s="285"/>
      <c r="I1614" s="285"/>
      <c r="J1614" s="285"/>
      <c r="K1614" s="312" t="s">
        <v>1622</v>
      </c>
      <c r="L1614" s="285"/>
      <c r="M1614" s="285"/>
      <c r="N1614" s="285"/>
      <c r="O1614" s="285"/>
      <c r="P1614" s="285"/>
    </row>
    <row r="1615" spans="1:16">
      <c r="A1615" s="285"/>
      <c r="B1615" s="281"/>
      <c r="C1615" s="291"/>
      <c r="D1615" s="285"/>
      <c r="E1615" s="285"/>
      <c r="F1615" s="285"/>
      <c r="G1615" s="285"/>
      <c r="H1615" s="285"/>
      <c r="I1615" s="285"/>
      <c r="J1615" s="285"/>
      <c r="K1615" s="313"/>
      <c r="L1615" s="285"/>
      <c r="M1615" s="285"/>
      <c r="N1615" s="285"/>
      <c r="O1615" s="285"/>
      <c r="P1615" s="285"/>
    </row>
    <row r="1616" spans="1:16">
      <c r="A1616" s="285"/>
      <c r="B1616" s="281"/>
      <c r="C1616" s="291"/>
      <c r="D1616" s="285"/>
      <c r="E1616" s="285"/>
      <c r="F1616" s="285"/>
      <c r="G1616" s="285"/>
      <c r="H1616" s="285"/>
      <c r="I1616" s="285"/>
      <c r="J1616" s="285"/>
      <c r="K1616" s="313"/>
      <c r="L1616" s="285"/>
      <c r="M1616" s="285"/>
      <c r="N1616" s="285"/>
      <c r="O1616" s="285"/>
      <c r="P1616" s="285"/>
    </row>
    <row r="1617" spans="1:16">
      <c r="A1617" s="285"/>
      <c r="B1617" s="281"/>
      <c r="C1617" s="291"/>
      <c r="D1617" s="285"/>
      <c r="E1617" s="285"/>
      <c r="F1617" s="285"/>
      <c r="G1617" s="285"/>
      <c r="H1617" s="285"/>
      <c r="I1617" s="285"/>
      <c r="J1617" s="285"/>
      <c r="K1617" s="314"/>
      <c r="L1617" s="285"/>
      <c r="M1617" s="285"/>
      <c r="N1617" s="285"/>
      <c r="O1617" s="285"/>
      <c r="P1617" s="285"/>
    </row>
    <row r="1618" spans="1:16">
      <c r="A1618" s="281"/>
      <c r="B1618" s="281">
        <v>401</v>
      </c>
      <c r="C1618" s="282"/>
      <c r="D1618" s="281"/>
      <c r="E1618" s="281"/>
      <c r="F1618" s="281"/>
      <c r="G1618" s="281"/>
      <c r="H1618" s="281"/>
      <c r="I1618" s="281"/>
      <c r="J1618" s="321"/>
      <c r="K1618" s="312" t="s">
        <v>1623</v>
      </c>
      <c r="L1618" s="321"/>
      <c r="M1618" s="322"/>
      <c r="N1618" s="322"/>
      <c r="O1618" s="322"/>
      <c r="P1618" s="322"/>
    </row>
    <row r="1619" spans="1:16">
      <c r="A1619" s="281"/>
      <c r="B1619" s="281"/>
      <c r="C1619" s="282"/>
      <c r="D1619" s="281"/>
      <c r="E1619" s="281"/>
      <c r="F1619" s="281"/>
      <c r="G1619" s="281"/>
      <c r="H1619" s="281"/>
      <c r="I1619" s="281"/>
      <c r="J1619" s="319"/>
      <c r="K1619" s="313"/>
      <c r="L1619" s="319"/>
      <c r="M1619" s="313"/>
      <c r="N1619" s="313"/>
      <c r="O1619" s="313"/>
      <c r="P1619" s="313"/>
    </row>
    <row r="1620" spans="1:16">
      <c r="A1620" s="281"/>
      <c r="B1620" s="281"/>
      <c r="C1620" s="282"/>
      <c r="D1620" s="281"/>
      <c r="E1620" s="281"/>
      <c r="F1620" s="281"/>
      <c r="G1620" s="281"/>
      <c r="H1620" s="281"/>
      <c r="I1620" s="292"/>
      <c r="J1620" s="319"/>
      <c r="K1620" s="313"/>
      <c r="L1620" s="319"/>
      <c r="M1620" s="313"/>
      <c r="N1620" s="313"/>
      <c r="O1620" s="313"/>
      <c r="P1620" s="313"/>
    </row>
    <row r="1621" spans="1:16">
      <c r="A1621" s="281"/>
      <c r="B1621" s="281"/>
      <c r="C1621" s="282"/>
      <c r="D1621" s="281"/>
      <c r="E1621" s="281"/>
      <c r="F1621" s="281"/>
      <c r="G1621" s="281"/>
      <c r="H1621" s="281"/>
      <c r="I1621" s="292"/>
      <c r="J1621" s="320"/>
      <c r="K1621" s="314"/>
      <c r="L1621" s="320"/>
      <c r="M1621" s="314"/>
      <c r="N1621" s="314"/>
      <c r="O1621" s="314"/>
      <c r="P1621" s="314"/>
    </row>
    <row r="1622" spans="1:16">
      <c r="A1622" s="285"/>
      <c r="B1622" s="281">
        <v>402</v>
      </c>
      <c r="C1622" s="291"/>
      <c r="D1622" s="285"/>
      <c r="E1622" s="285"/>
      <c r="F1622" s="285"/>
      <c r="G1622" s="285"/>
      <c r="H1622" s="285"/>
      <c r="I1622" s="285"/>
      <c r="J1622" s="285"/>
      <c r="K1622" s="312" t="s">
        <v>1624</v>
      </c>
      <c r="L1622" s="286"/>
      <c r="M1622" s="286"/>
      <c r="N1622" s="286"/>
      <c r="O1622" s="286"/>
      <c r="P1622" s="286"/>
    </row>
    <row r="1623" spans="1:16">
      <c r="A1623" s="285"/>
      <c r="B1623" s="281"/>
      <c r="C1623" s="291"/>
      <c r="D1623" s="285"/>
      <c r="E1623" s="285"/>
      <c r="F1623" s="285"/>
      <c r="G1623" s="285"/>
      <c r="H1623" s="285"/>
      <c r="I1623" s="285"/>
      <c r="J1623" s="285"/>
      <c r="K1623" s="313"/>
      <c r="L1623" s="286"/>
      <c r="M1623" s="286"/>
      <c r="N1623" s="286"/>
      <c r="O1623" s="286"/>
      <c r="P1623" s="286"/>
    </row>
    <row r="1624" spans="1:16">
      <c r="A1624" s="285"/>
      <c r="B1624" s="281"/>
      <c r="C1624" s="291"/>
      <c r="D1624" s="285"/>
      <c r="E1624" s="285"/>
      <c r="F1624" s="285"/>
      <c r="G1624" s="285"/>
      <c r="H1624" s="285"/>
      <c r="I1624" s="285"/>
      <c r="J1624" s="285"/>
      <c r="K1624" s="313"/>
      <c r="L1624" s="286"/>
      <c r="M1624" s="286"/>
      <c r="N1624" s="286"/>
      <c r="O1624" s="286"/>
      <c r="P1624" s="286"/>
    </row>
    <row r="1625" spans="1:16">
      <c r="A1625" s="285"/>
      <c r="B1625" s="281"/>
      <c r="C1625" s="291"/>
      <c r="D1625" s="285"/>
      <c r="E1625" s="285"/>
      <c r="F1625" s="285"/>
      <c r="G1625" s="285"/>
      <c r="H1625" s="285"/>
      <c r="I1625" s="285"/>
      <c r="J1625" s="285"/>
      <c r="K1625" s="314"/>
      <c r="L1625" s="286"/>
      <c r="M1625" s="286"/>
      <c r="N1625" s="286"/>
      <c r="O1625" s="286"/>
      <c r="P1625" s="286"/>
    </row>
    <row r="1626" spans="1:16">
      <c r="A1626" s="281"/>
      <c r="B1626" s="281">
        <v>403</v>
      </c>
      <c r="C1626" s="282"/>
      <c r="D1626" s="281"/>
      <c r="E1626" s="281"/>
      <c r="F1626" s="281"/>
      <c r="G1626" s="281"/>
      <c r="H1626" s="281"/>
      <c r="I1626" s="281"/>
      <c r="J1626" s="321"/>
      <c r="K1626" s="312" t="s">
        <v>1625</v>
      </c>
      <c r="L1626" s="321"/>
      <c r="M1626" s="322"/>
      <c r="N1626" s="322"/>
      <c r="O1626" s="322"/>
      <c r="P1626" s="322"/>
    </row>
    <row r="1627" spans="1:16">
      <c r="A1627" s="281"/>
      <c r="B1627" s="281"/>
      <c r="C1627" s="282"/>
      <c r="D1627" s="281"/>
      <c r="E1627" s="281"/>
      <c r="F1627" s="281"/>
      <c r="G1627" s="281"/>
      <c r="H1627" s="281"/>
      <c r="I1627" s="281"/>
      <c r="J1627" s="319"/>
      <c r="K1627" s="313"/>
      <c r="L1627" s="319"/>
      <c r="M1627" s="313"/>
      <c r="N1627" s="313"/>
      <c r="O1627" s="313"/>
      <c r="P1627" s="313"/>
    </row>
    <row r="1628" spans="1:16">
      <c r="A1628" s="281"/>
      <c r="B1628" s="281"/>
      <c r="C1628" s="282"/>
      <c r="D1628" s="281"/>
      <c r="E1628" s="281"/>
      <c r="F1628" s="281"/>
      <c r="G1628" s="281"/>
      <c r="H1628" s="281"/>
      <c r="I1628" s="292"/>
      <c r="J1628" s="319"/>
      <c r="K1628" s="313"/>
      <c r="L1628" s="319"/>
      <c r="M1628" s="313"/>
      <c r="N1628" s="313"/>
      <c r="O1628" s="313"/>
      <c r="P1628" s="313"/>
    </row>
    <row r="1629" spans="1:16">
      <c r="A1629" s="281"/>
      <c r="B1629" s="281"/>
      <c r="C1629" s="282"/>
      <c r="D1629" s="281"/>
      <c r="E1629" s="281"/>
      <c r="F1629" s="281"/>
      <c r="G1629" s="281"/>
      <c r="H1629" s="281"/>
      <c r="I1629" s="292"/>
      <c r="J1629" s="320"/>
      <c r="K1629" s="314"/>
      <c r="L1629" s="320"/>
      <c r="M1629" s="314"/>
      <c r="N1629" s="314"/>
      <c r="O1629" s="314"/>
      <c r="P1629" s="314"/>
    </row>
    <row r="1630" spans="1:16">
      <c r="A1630" s="285"/>
      <c r="B1630" s="281">
        <v>404</v>
      </c>
      <c r="C1630" s="291"/>
      <c r="D1630" s="285"/>
      <c r="E1630" s="285"/>
      <c r="F1630" s="285"/>
      <c r="G1630" s="285"/>
      <c r="H1630" s="285"/>
      <c r="I1630" s="285"/>
      <c r="J1630" s="285"/>
      <c r="K1630" s="312" t="s">
        <v>1626</v>
      </c>
      <c r="L1630" s="285"/>
      <c r="M1630" s="285"/>
      <c r="N1630" s="285"/>
      <c r="O1630" s="285"/>
      <c r="P1630" s="285"/>
    </row>
    <row r="1631" spans="1:16">
      <c r="A1631" s="285"/>
      <c r="B1631" s="281"/>
      <c r="C1631" s="291"/>
      <c r="D1631" s="285"/>
      <c r="E1631" s="285"/>
      <c r="F1631" s="285"/>
      <c r="G1631" s="285"/>
      <c r="H1631" s="285"/>
      <c r="I1631" s="285"/>
      <c r="J1631" s="285"/>
      <c r="K1631" s="313"/>
      <c r="L1631" s="285"/>
      <c r="M1631" s="285"/>
      <c r="N1631" s="285"/>
      <c r="O1631" s="285"/>
      <c r="P1631" s="285"/>
    </row>
    <row r="1632" spans="1:16">
      <c r="A1632" s="285"/>
      <c r="B1632" s="281"/>
      <c r="C1632" s="291"/>
      <c r="D1632" s="285"/>
      <c r="E1632" s="285"/>
      <c r="F1632" s="285"/>
      <c r="G1632" s="285"/>
      <c r="H1632" s="285"/>
      <c r="I1632" s="285"/>
      <c r="J1632" s="285"/>
      <c r="K1632" s="313"/>
      <c r="L1632" s="285"/>
      <c r="M1632" s="285"/>
      <c r="N1632" s="285"/>
      <c r="O1632" s="285"/>
      <c r="P1632" s="285"/>
    </row>
    <row r="1633" spans="1:16">
      <c r="A1633" s="285"/>
      <c r="B1633" s="281"/>
      <c r="C1633" s="291"/>
      <c r="D1633" s="285"/>
      <c r="E1633" s="285"/>
      <c r="F1633" s="285"/>
      <c r="G1633" s="285"/>
      <c r="H1633" s="285"/>
      <c r="I1633" s="285"/>
      <c r="J1633" s="285"/>
      <c r="K1633" s="314"/>
      <c r="L1633" s="285"/>
      <c r="M1633" s="285"/>
      <c r="N1633" s="285"/>
      <c r="O1633" s="285"/>
      <c r="P1633" s="285"/>
    </row>
    <row r="1634" spans="1:16">
      <c r="A1634" s="281"/>
      <c r="B1634" s="281">
        <v>405</v>
      </c>
      <c r="C1634" s="282"/>
      <c r="D1634" s="281"/>
      <c r="E1634" s="281"/>
      <c r="F1634" s="281"/>
      <c r="G1634" s="281"/>
      <c r="H1634" s="281"/>
      <c r="I1634" s="281"/>
      <c r="J1634" s="321"/>
      <c r="K1634" s="312" t="s">
        <v>1627</v>
      </c>
      <c r="L1634" s="321"/>
      <c r="M1634" s="322"/>
      <c r="N1634" s="322"/>
      <c r="O1634" s="322"/>
      <c r="P1634" s="322"/>
    </row>
    <row r="1635" spans="1:16">
      <c r="A1635" s="281"/>
      <c r="B1635" s="281"/>
      <c r="C1635" s="282"/>
      <c r="D1635" s="281"/>
      <c r="E1635" s="281"/>
      <c r="F1635" s="281"/>
      <c r="G1635" s="281"/>
      <c r="H1635" s="281"/>
      <c r="I1635" s="281"/>
      <c r="J1635" s="319"/>
      <c r="K1635" s="313"/>
      <c r="L1635" s="319"/>
      <c r="M1635" s="313"/>
      <c r="N1635" s="313"/>
      <c r="O1635" s="313"/>
      <c r="P1635" s="313"/>
    </row>
    <row r="1636" spans="1:16">
      <c r="A1636" s="281"/>
      <c r="B1636" s="281"/>
      <c r="C1636" s="282"/>
      <c r="D1636" s="281"/>
      <c r="E1636" s="281"/>
      <c r="F1636" s="281"/>
      <c r="G1636" s="281"/>
      <c r="H1636" s="281"/>
      <c r="I1636" s="292"/>
      <c r="J1636" s="319"/>
      <c r="K1636" s="313"/>
      <c r="L1636" s="319"/>
      <c r="M1636" s="313"/>
      <c r="N1636" s="313"/>
      <c r="O1636" s="313"/>
      <c r="P1636" s="313"/>
    </row>
    <row r="1637" spans="1:16">
      <c r="A1637" s="281"/>
      <c r="B1637" s="281"/>
      <c r="C1637" s="282"/>
      <c r="D1637" s="281"/>
      <c r="E1637" s="281"/>
      <c r="F1637" s="281"/>
      <c r="G1637" s="281"/>
      <c r="H1637" s="281"/>
      <c r="I1637" s="292"/>
      <c r="J1637" s="320"/>
      <c r="K1637" s="314"/>
      <c r="L1637" s="320"/>
      <c r="M1637" s="314"/>
      <c r="N1637" s="314"/>
      <c r="O1637" s="314"/>
      <c r="P1637" s="314"/>
    </row>
    <row r="1638" spans="1:16">
      <c r="A1638" s="285"/>
      <c r="B1638" s="281">
        <v>406</v>
      </c>
      <c r="C1638" s="291"/>
      <c r="D1638" s="285"/>
      <c r="E1638" s="285"/>
      <c r="F1638" s="285"/>
      <c r="G1638" s="285"/>
      <c r="H1638" s="285"/>
      <c r="I1638" s="285"/>
      <c r="J1638" s="285"/>
      <c r="K1638" s="312" t="s">
        <v>1628</v>
      </c>
      <c r="L1638" s="285"/>
      <c r="M1638" s="285"/>
      <c r="N1638" s="285"/>
      <c r="O1638" s="285"/>
      <c r="P1638" s="285"/>
    </row>
    <row r="1639" spans="1:16">
      <c r="A1639" s="285"/>
      <c r="B1639" s="281"/>
      <c r="C1639" s="291"/>
      <c r="D1639" s="285"/>
      <c r="E1639" s="285"/>
      <c r="F1639" s="285"/>
      <c r="G1639" s="285"/>
      <c r="H1639" s="285"/>
      <c r="I1639" s="285"/>
      <c r="J1639" s="285"/>
      <c r="K1639" s="313"/>
      <c r="L1639" s="285"/>
      <c r="M1639" s="285"/>
      <c r="N1639" s="285"/>
      <c r="O1639" s="285"/>
      <c r="P1639" s="285"/>
    </row>
    <row r="1640" spans="1:16">
      <c r="A1640" s="285"/>
      <c r="B1640" s="281"/>
      <c r="C1640" s="291"/>
      <c r="D1640" s="285"/>
      <c r="E1640" s="285"/>
      <c r="F1640" s="285"/>
      <c r="G1640" s="285"/>
      <c r="H1640" s="285"/>
      <c r="I1640" s="285"/>
      <c r="J1640" s="285"/>
      <c r="K1640" s="313"/>
      <c r="L1640" s="285"/>
      <c r="M1640" s="285"/>
      <c r="N1640" s="285"/>
      <c r="O1640" s="285"/>
      <c r="P1640" s="285"/>
    </row>
    <row r="1641" spans="1:16">
      <c r="A1641" s="285"/>
      <c r="B1641" s="281"/>
      <c r="C1641" s="291"/>
      <c r="D1641" s="285"/>
      <c r="E1641" s="285"/>
      <c r="F1641" s="285"/>
      <c r="G1641" s="285"/>
      <c r="H1641" s="285"/>
      <c r="I1641" s="285"/>
      <c r="J1641" s="285"/>
      <c r="K1641" s="314"/>
      <c r="L1641" s="285"/>
      <c r="M1641" s="285"/>
      <c r="N1641" s="285"/>
      <c r="O1641" s="285"/>
      <c r="P1641" s="285"/>
    </row>
    <row r="1642" spans="1:16">
      <c r="A1642" s="281"/>
      <c r="B1642" s="281">
        <v>407</v>
      </c>
      <c r="C1642" s="282"/>
      <c r="D1642" s="281"/>
      <c r="E1642" s="281"/>
      <c r="F1642" s="281"/>
      <c r="G1642" s="281"/>
      <c r="H1642" s="281"/>
      <c r="I1642" s="281"/>
      <c r="J1642" s="321"/>
      <c r="K1642" s="312" t="s">
        <v>1629</v>
      </c>
      <c r="L1642" s="321"/>
      <c r="M1642" s="322"/>
      <c r="N1642" s="322"/>
      <c r="O1642" s="322"/>
      <c r="P1642" s="322"/>
    </row>
    <row r="1643" spans="1:16">
      <c r="A1643" s="281"/>
      <c r="B1643" s="281"/>
      <c r="C1643" s="282"/>
      <c r="D1643" s="281"/>
      <c r="E1643" s="281"/>
      <c r="F1643" s="281"/>
      <c r="G1643" s="281"/>
      <c r="H1643" s="281"/>
      <c r="I1643" s="281"/>
      <c r="J1643" s="319"/>
      <c r="K1643" s="313"/>
      <c r="L1643" s="319"/>
      <c r="M1643" s="313"/>
      <c r="N1643" s="313"/>
      <c r="O1643" s="313"/>
      <c r="P1643" s="313"/>
    </row>
    <row r="1644" spans="1:16">
      <c r="A1644" s="281"/>
      <c r="B1644" s="281"/>
      <c r="C1644" s="282"/>
      <c r="D1644" s="281"/>
      <c r="E1644" s="281"/>
      <c r="F1644" s="281"/>
      <c r="G1644" s="281"/>
      <c r="H1644" s="281"/>
      <c r="I1644" s="292"/>
      <c r="J1644" s="319"/>
      <c r="K1644" s="313"/>
      <c r="L1644" s="319"/>
      <c r="M1644" s="313"/>
      <c r="N1644" s="313"/>
      <c r="O1644" s="313"/>
      <c r="P1644" s="313"/>
    </row>
    <row r="1645" spans="1:16">
      <c r="A1645" s="281"/>
      <c r="B1645" s="281"/>
      <c r="C1645" s="282"/>
      <c r="D1645" s="281"/>
      <c r="E1645" s="281"/>
      <c r="F1645" s="281"/>
      <c r="G1645" s="281"/>
      <c r="H1645" s="281"/>
      <c r="I1645" s="292"/>
      <c r="J1645" s="320"/>
      <c r="K1645" s="314"/>
      <c r="L1645" s="320"/>
      <c r="M1645" s="314"/>
      <c r="N1645" s="314"/>
      <c r="O1645" s="314"/>
      <c r="P1645" s="314"/>
    </row>
    <row r="1646" spans="1:16">
      <c r="A1646" s="285"/>
      <c r="B1646" s="281">
        <v>408</v>
      </c>
      <c r="C1646" s="291"/>
      <c r="D1646" s="285"/>
      <c r="E1646" s="285"/>
      <c r="F1646" s="285"/>
      <c r="G1646" s="285"/>
      <c r="H1646" s="285"/>
      <c r="I1646" s="286"/>
      <c r="J1646" s="286"/>
      <c r="K1646" s="312" t="s">
        <v>1630</v>
      </c>
      <c r="L1646" s="286"/>
      <c r="M1646" s="286"/>
      <c r="N1646" s="286"/>
      <c r="O1646" s="286"/>
      <c r="P1646" s="286"/>
    </row>
    <row r="1647" spans="1:16">
      <c r="A1647" s="285"/>
      <c r="B1647" s="281"/>
      <c r="C1647" s="291"/>
      <c r="D1647" s="285"/>
      <c r="E1647" s="285"/>
      <c r="F1647" s="285"/>
      <c r="G1647" s="285"/>
      <c r="H1647" s="285"/>
      <c r="I1647" s="286"/>
      <c r="J1647" s="286"/>
      <c r="K1647" s="313"/>
      <c r="L1647" s="286"/>
      <c r="M1647" s="286"/>
      <c r="N1647" s="286"/>
      <c r="O1647" s="286"/>
      <c r="P1647" s="286"/>
    </row>
    <row r="1648" spans="1:16">
      <c r="A1648" s="285"/>
      <c r="B1648" s="281"/>
      <c r="C1648" s="291"/>
      <c r="D1648" s="285"/>
      <c r="E1648" s="285"/>
      <c r="F1648" s="285"/>
      <c r="G1648" s="285"/>
      <c r="H1648" s="285"/>
      <c r="I1648" s="286"/>
      <c r="J1648" s="286"/>
      <c r="K1648" s="313"/>
      <c r="L1648" s="286"/>
      <c r="M1648" s="286"/>
      <c r="N1648" s="286"/>
      <c r="O1648" s="286"/>
      <c r="P1648" s="286"/>
    </row>
    <row r="1649" spans="1:16">
      <c r="A1649" s="285"/>
      <c r="B1649" s="281"/>
      <c r="C1649" s="291"/>
      <c r="D1649" s="285"/>
      <c r="E1649" s="285"/>
      <c r="F1649" s="285"/>
      <c r="G1649" s="285"/>
      <c r="H1649" s="285"/>
      <c r="I1649" s="286"/>
      <c r="J1649" s="286"/>
      <c r="K1649" s="314"/>
      <c r="L1649" s="286"/>
      <c r="M1649" s="286"/>
      <c r="N1649" s="286"/>
      <c r="O1649" s="286"/>
      <c r="P1649" s="286"/>
    </row>
    <row r="1650" spans="1:16">
      <c r="A1650" s="281"/>
      <c r="B1650" s="281">
        <v>409</v>
      </c>
      <c r="C1650" s="282"/>
      <c r="D1650" s="281"/>
      <c r="E1650" s="281"/>
      <c r="F1650" s="281"/>
      <c r="G1650" s="281"/>
      <c r="H1650" s="281"/>
      <c r="I1650" s="281"/>
      <c r="J1650" s="321"/>
      <c r="K1650" s="312" t="s">
        <v>1631</v>
      </c>
      <c r="L1650" s="321"/>
      <c r="M1650" s="322"/>
      <c r="N1650" s="322"/>
      <c r="O1650" s="322"/>
      <c r="P1650" s="322"/>
    </row>
    <row r="1651" spans="1:16">
      <c r="A1651" s="281"/>
      <c r="B1651" s="281"/>
      <c r="C1651" s="282"/>
      <c r="D1651" s="281"/>
      <c r="E1651" s="281"/>
      <c r="F1651" s="281"/>
      <c r="G1651" s="281"/>
      <c r="H1651" s="281"/>
      <c r="I1651" s="281"/>
      <c r="J1651" s="319"/>
      <c r="K1651" s="313"/>
      <c r="L1651" s="319"/>
      <c r="M1651" s="313"/>
      <c r="N1651" s="313"/>
      <c r="O1651" s="313"/>
      <c r="P1651" s="313"/>
    </row>
    <row r="1652" spans="1:16">
      <c r="A1652" s="281"/>
      <c r="B1652" s="281"/>
      <c r="C1652" s="282"/>
      <c r="D1652" s="281"/>
      <c r="E1652" s="281"/>
      <c r="F1652" s="281"/>
      <c r="G1652" s="281"/>
      <c r="H1652" s="281"/>
      <c r="I1652" s="292"/>
      <c r="J1652" s="319"/>
      <c r="K1652" s="313"/>
      <c r="L1652" s="319"/>
      <c r="M1652" s="313"/>
      <c r="N1652" s="313"/>
      <c r="O1652" s="313"/>
      <c r="P1652" s="313"/>
    </row>
    <row r="1653" spans="1:16">
      <c r="A1653" s="281"/>
      <c r="B1653" s="281"/>
      <c r="C1653" s="282"/>
      <c r="D1653" s="281"/>
      <c r="E1653" s="281"/>
      <c r="F1653" s="281"/>
      <c r="G1653" s="281"/>
      <c r="H1653" s="281"/>
      <c r="I1653" s="292"/>
      <c r="J1653" s="320"/>
      <c r="K1653" s="314"/>
      <c r="L1653" s="320"/>
      <c r="M1653" s="314"/>
      <c r="N1653" s="314"/>
      <c r="O1653" s="314"/>
      <c r="P1653" s="314"/>
    </row>
    <row r="1654" spans="1:16">
      <c r="A1654" s="285"/>
      <c r="B1654" s="281">
        <v>410</v>
      </c>
      <c r="C1654" s="291"/>
      <c r="D1654" s="285"/>
      <c r="E1654" s="285"/>
      <c r="F1654" s="285"/>
      <c r="G1654" s="285"/>
      <c r="H1654" s="285"/>
      <c r="I1654" s="285"/>
      <c r="J1654" s="285"/>
      <c r="K1654" s="312" t="s">
        <v>1632</v>
      </c>
      <c r="L1654" s="285"/>
      <c r="M1654" s="285"/>
      <c r="N1654" s="285"/>
      <c r="O1654" s="285"/>
      <c r="P1654" s="285"/>
    </row>
    <row r="1655" spans="1:16">
      <c r="A1655" s="285"/>
      <c r="B1655" s="281"/>
      <c r="C1655" s="291"/>
      <c r="D1655" s="285"/>
      <c r="E1655" s="285"/>
      <c r="F1655" s="285"/>
      <c r="G1655" s="285"/>
      <c r="H1655" s="285"/>
      <c r="I1655" s="285"/>
      <c r="J1655" s="285"/>
      <c r="K1655" s="313"/>
      <c r="L1655" s="285"/>
      <c r="M1655" s="285"/>
      <c r="N1655" s="285"/>
      <c r="O1655" s="285"/>
      <c r="P1655" s="285"/>
    </row>
    <row r="1656" spans="1:16">
      <c r="A1656" s="285"/>
      <c r="B1656" s="281"/>
      <c r="C1656" s="291"/>
      <c r="D1656" s="285"/>
      <c r="E1656" s="285"/>
      <c r="F1656" s="285"/>
      <c r="G1656" s="285"/>
      <c r="H1656" s="285"/>
      <c r="I1656" s="285"/>
      <c r="J1656" s="285"/>
      <c r="K1656" s="313"/>
      <c r="L1656" s="285"/>
      <c r="M1656" s="285"/>
      <c r="N1656" s="285"/>
      <c r="O1656" s="285"/>
      <c r="P1656" s="285"/>
    </row>
    <row r="1657" spans="1:16">
      <c r="A1657" s="285"/>
      <c r="B1657" s="281"/>
      <c r="C1657" s="291"/>
      <c r="D1657" s="285"/>
      <c r="E1657" s="285"/>
      <c r="F1657" s="285"/>
      <c r="G1657" s="285"/>
      <c r="H1657" s="285"/>
      <c r="I1657" s="285"/>
      <c r="J1657" s="285"/>
      <c r="K1657" s="314"/>
      <c r="L1657" s="285"/>
      <c r="M1657" s="285"/>
      <c r="N1657" s="285"/>
      <c r="O1657" s="285"/>
      <c r="P1657" s="285"/>
    </row>
    <row r="1658" spans="1:16">
      <c r="A1658" s="281"/>
      <c r="B1658" s="281">
        <v>411</v>
      </c>
      <c r="C1658" s="282"/>
      <c r="D1658" s="281"/>
      <c r="E1658" s="281"/>
      <c r="F1658" s="281"/>
      <c r="G1658" s="281"/>
      <c r="H1658" s="281"/>
      <c r="I1658" s="281"/>
      <c r="J1658" s="321"/>
      <c r="K1658" s="312" t="s">
        <v>1633</v>
      </c>
      <c r="L1658" s="321"/>
      <c r="M1658" s="322"/>
      <c r="N1658" s="322"/>
      <c r="O1658" s="322"/>
      <c r="P1658" s="322"/>
    </row>
    <row r="1659" spans="1:16">
      <c r="A1659" s="281"/>
      <c r="B1659" s="281"/>
      <c r="C1659" s="282"/>
      <c r="D1659" s="281"/>
      <c r="E1659" s="281"/>
      <c r="F1659" s="281"/>
      <c r="G1659" s="281"/>
      <c r="H1659" s="281"/>
      <c r="I1659" s="281"/>
      <c r="J1659" s="319"/>
      <c r="K1659" s="313"/>
      <c r="L1659" s="319"/>
      <c r="M1659" s="313"/>
      <c r="N1659" s="313"/>
      <c r="O1659" s="313"/>
      <c r="P1659" s="313"/>
    </row>
    <row r="1660" spans="1:16">
      <c r="A1660" s="281"/>
      <c r="B1660" s="281"/>
      <c r="C1660" s="282"/>
      <c r="D1660" s="281"/>
      <c r="E1660" s="281"/>
      <c r="F1660" s="281"/>
      <c r="G1660" s="281"/>
      <c r="H1660" s="281"/>
      <c r="I1660" s="292"/>
      <c r="J1660" s="319"/>
      <c r="K1660" s="313"/>
      <c r="L1660" s="319"/>
      <c r="M1660" s="313"/>
      <c r="N1660" s="313"/>
      <c r="O1660" s="313"/>
      <c r="P1660" s="313"/>
    </row>
    <row r="1661" spans="1:16">
      <c r="A1661" s="281"/>
      <c r="B1661" s="281"/>
      <c r="C1661" s="282"/>
      <c r="D1661" s="281"/>
      <c r="E1661" s="281"/>
      <c r="F1661" s="281"/>
      <c r="G1661" s="281"/>
      <c r="H1661" s="281"/>
      <c r="I1661" s="292"/>
      <c r="J1661" s="320"/>
      <c r="K1661" s="314"/>
      <c r="L1661" s="320"/>
      <c r="M1661" s="314"/>
      <c r="N1661" s="314"/>
      <c r="O1661" s="314"/>
      <c r="P1661" s="314"/>
    </row>
    <row r="1662" spans="1:16">
      <c r="A1662" s="285"/>
      <c r="B1662" s="281">
        <v>412</v>
      </c>
      <c r="C1662" s="291"/>
      <c r="D1662" s="285"/>
      <c r="E1662" s="285"/>
      <c r="F1662" s="285"/>
      <c r="G1662" s="285"/>
      <c r="H1662" s="285"/>
      <c r="I1662" s="285"/>
      <c r="J1662" s="285"/>
      <c r="K1662" s="312" t="s">
        <v>1634</v>
      </c>
      <c r="L1662" s="285"/>
      <c r="M1662" s="285"/>
      <c r="N1662" s="285"/>
      <c r="O1662" s="285"/>
      <c r="P1662" s="285"/>
    </row>
    <row r="1663" spans="1:16">
      <c r="A1663" s="285"/>
      <c r="B1663" s="281"/>
      <c r="C1663" s="291"/>
      <c r="D1663" s="285"/>
      <c r="E1663" s="285"/>
      <c r="F1663" s="285"/>
      <c r="G1663" s="285"/>
      <c r="H1663" s="285"/>
      <c r="I1663" s="285"/>
      <c r="J1663" s="285"/>
      <c r="K1663" s="313"/>
      <c r="L1663" s="285"/>
      <c r="M1663" s="285"/>
      <c r="N1663" s="285"/>
      <c r="O1663" s="285"/>
      <c r="P1663" s="285"/>
    </row>
    <row r="1664" spans="1:16">
      <c r="A1664" s="285"/>
      <c r="B1664" s="281"/>
      <c r="C1664" s="291"/>
      <c r="D1664" s="285"/>
      <c r="E1664" s="285"/>
      <c r="F1664" s="285"/>
      <c r="G1664" s="285"/>
      <c r="H1664" s="285"/>
      <c r="I1664" s="285"/>
      <c r="J1664" s="285"/>
      <c r="K1664" s="313"/>
      <c r="L1664" s="285"/>
      <c r="M1664" s="285"/>
      <c r="N1664" s="285"/>
      <c r="O1664" s="285"/>
      <c r="P1664" s="285"/>
    </row>
    <row r="1665" spans="1:16">
      <c r="A1665" s="285"/>
      <c r="B1665" s="281"/>
      <c r="C1665" s="291"/>
      <c r="D1665" s="285"/>
      <c r="E1665" s="285"/>
      <c r="F1665" s="285"/>
      <c r="G1665" s="285"/>
      <c r="H1665" s="285"/>
      <c r="I1665" s="285"/>
      <c r="J1665" s="285"/>
      <c r="K1665" s="314"/>
      <c r="L1665" s="285"/>
      <c r="M1665" s="285"/>
      <c r="N1665" s="285"/>
      <c r="O1665" s="285"/>
      <c r="P1665" s="285"/>
    </row>
    <row r="1666" spans="1:16">
      <c r="A1666" s="281"/>
      <c r="B1666" s="281">
        <v>413</v>
      </c>
      <c r="C1666" s="282"/>
      <c r="D1666" s="281"/>
      <c r="E1666" s="281"/>
      <c r="F1666" s="281"/>
      <c r="G1666" s="281"/>
      <c r="H1666" s="281"/>
      <c r="I1666" s="281"/>
      <c r="J1666" s="321"/>
      <c r="K1666" s="312" t="s">
        <v>1635</v>
      </c>
      <c r="L1666" s="321"/>
      <c r="M1666" s="322"/>
      <c r="N1666" s="322"/>
      <c r="O1666" s="322"/>
      <c r="P1666" s="322"/>
    </row>
    <row r="1667" spans="1:16">
      <c r="A1667" s="281"/>
      <c r="B1667" s="281"/>
      <c r="C1667" s="282"/>
      <c r="D1667" s="281"/>
      <c r="E1667" s="281"/>
      <c r="F1667" s="281"/>
      <c r="G1667" s="281"/>
      <c r="H1667" s="281"/>
      <c r="I1667" s="281"/>
      <c r="J1667" s="319"/>
      <c r="K1667" s="313"/>
      <c r="L1667" s="319"/>
      <c r="M1667" s="313"/>
      <c r="N1667" s="313"/>
      <c r="O1667" s="313"/>
      <c r="P1667" s="313"/>
    </row>
    <row r="1668" spans="1:16">
      <c r="A1668" s="281"/>
      <c r="B1668" s="281"/>
      <c r="C1668" s="282"/>
      <c r="D1668" s="281"/>
      <c r="E1668" s="281"/>
      <c r="F1668" s="281"/>
      <c r="G1668" s="281"/>
      <c r="H1668" s="281"/>
      <c r="I1668" s="292"/>
      <c r="J1668" s="319"/>
      <c r="K1668" s="313"/>
      <c r="L1668" s="319"/>
      <c r="M1668" s="313"/>
      <c r="N1668" s="313"/>
      <c r="O1668" s="313"/>
      <c r="P1668" s="313"/>
    </row>
    <row r="1669" spans="1:16">
      <c r="A1669" s="281"/>
      <c r="B1669" s="281"/>
      <c r="C1669" s="282"/>
      <c r="D1669" s="281"/>
      <c r="E1669" s="281"/>
      <c r="F1669" s="281"/>
      <c r="G1669" s="281"/>
      <c r="H1669" s="281"/>
      <c r="I1669" s="292"/>
      <c r="J1669" s="320"/>
      <c r="K1669" s="314"/>
      <c r="L1669" s="320"/>
      <c r="M1669" s="314"/>
      <c r="N1669" s="314"/>
      <c r="O1669" s="314"/>
      <c r="P1669" s="314"/>
    </row>
    <row r="1670" spans="1:16">
      <c r="A1670" s="285"/>
      <c r="B1670" s="281">
        <v>414</v>
      </c>
      <c r="C1670" s="291"/>
      <c r="D1670" s="285"/>
      <c r="E1670" s="285"/>
      <c r="F1670" s="285"/>
      <c r="G1670" s="285"/>
      <c r="H1670" s="285"/>
      <c r="I1670" s="286"/>
      <c r="J1670" s="286"/>
      <c r="K1670" s="312" t="s">
        <v>1636</v>
      </c>
      <c r="L1670" s="286"/>
      <c r="M1670" s="286"/>
      <c r="N1670" s="286"/>
      <c r="O1670" s="286"/>
      <c r="P1670" s="286"/>
    </row>
    <row r="1671" spans="1:16">
      <c r="A1671" s="285"/>
      <c r="B1671" s="281"/>
      <c r="C1671" s="291"/>
      <c r="D1671" s="285"/>
      <c r="E1671" s="285"/>
      <c r="F1671" s="285"/>
      <c r="G1671" s="285"/>
      <c r="H1671" s="285"/>
      <c r="I1671" s="286"/>
      <c r="J1671" s="286"/>
      <c r="K1671" s="313"/>
      <c r="L1671" s="286"/>
      <c r="M1671" s="286"/>
      <c r="N1671" s="286"/>
      <c r="O1671" s="286"/>
      <c r="P1671" s="286"/>
    </row>
    <row r="1672" spans="1:16">
      <c r="A1672" s="285"/>
      <c r="B1672" s="281"/>
      <c r="C1672" s="291"/>
      <c r="D1672" s="285"/>
      <c r="E1672" s="285"/>
      <c r="F1672" s="285"/>
      <c r="G1672" s="285"/>
      <c r="H1672" s="285"/>
      <c r="I1672" s="286"/>
      <c r="J1672" s="286"/>
      <c r="K1672" s="313"/>
      <c r="L1672" s="286"/>
      <c r="M1672" s="286"/>
      <c r="N1672" s="286"/>
      <c r="O1672" s="286"/>
      <c r="P1672" s="286"/>
    </row>
    <row r="1673" spans="1:16">
      <c r="A1673" s="285"/>
      <c r="B1673" s="281"/>
      <c r="C1673" s="291"/>
      <c r="D1673" s="285"/>
      <c r="E1673" s="285"/>
      <c r="F1673" s="285"/>
      <c r="G1673" s="285"/>
      <c r="H1673" s="285"/>
      <c r="I1673" s="286"/>
      <c r="J1673" s="286"/>
      <c r="K1673" s="314"/>
      <c r="L1673" s="286"/>
      <c r="M1673" s="286"/>
      <c r="N1673" s="286"/>
      <c r="O1673" s="286"/>
      <c r="P1673" s="286"/>
    </row>
    <row r="1674" spans="1:16">
      <c r="A1674" s="281"/>
      <c r="B1674" s="281">
        <v>415</v>
      </c>
      <c r="C1674" s="282"/>
      <c r="D1674" s="281"/>
      <c r="E1674" s="281"/>
      <c r="F1674" s="281"/>
      <c r="G1674" s="281"/>
      <c r="H1674" s="281"/>
      <c r="I1674" s="281"/>
      <c r="J1674" s="321"/>
      <c r="K1674" s="312" t="s">
        <v>1637</v>
      </c>
      <c r="L1674" s="321"/>
      <c r="M1674" s="322"/>
      <c r="N1674" s="322"/>
      <c r="O1674" s="322"/>
      <c r="P1674" s="322"/>
    </row>
    <row r="1675" spans="1:16">
      <c r="A1675" s="281"/>
      <c r="B1675" s="281"/>
      <c r="C1675" s="282"/>
      <c r="D1675" s="281"/>
      <c r="E1675" s="281"/>
      <c r="F1675" s="281"/>
      <c r="G1675" s="281"/>
      <c r="H1675" s="281"/>
      <c r="I1675" s="281"/>
      <c r="J1675" s="319"/>
      <c r="K1675" s="313"/>
      <c r="L1675" s="319"/>
      <c r="M1675" s="313"/>
      <c r="N1675" s="313"/>
      <c r="O1675" s="313"/>
      <c r="P1675" s="313"/>
    </row>
    <row r="1676" spans="1:16">
      <c r="A1676" s="281"/>
      <c r="B1676" s="281"/>
      <c r="C1676" s="282"/>
      <c r="D1676" s="281"/>
      <c r="E1676" s="281"/>
      <c r="F1676" s="281"/>
      <c r="G1676" s="281"/>
      <c r="H1676" s="281"/>
      <c r="I1676" s="292"/>
      <c r="J1676" s="319"/>
      <c r="K1676" s="313"/>
      <c r="L1676" s="319"/>
      <c r="M1676" s="313"/>
      <c r="N1676" s="313"/>
      <c r="O1676" s="313"/>
      <c r="P1676" s="313"/>
    </row>
    <row r="1677" spans="1:16">
      <c r="A1677" s="281"/>
      <c r="B1677" s="281"/>
      <c r="C1677" s="282"/>
      <c r="D1677" s="281"/>
      <c r="E1677" s="281"/>
      <c r="F1677" s="281"/>
      <c r="G1677" s="281"/>
      <c r="H1677" s="281"/>
      <c r="I1677" s="292"/>
      <c r="J1677" s="320"/>
      <c r="K1677" s="314"/>
      <c r="L1677" s="320"/>
      <c r="M1677" s="314"/>
      <c r="N1677" s="314"/>
      <c r="O1677" s="314"/>
      <c r="P1677" s="314"/>
    </row>
    <row r="1678" spans="1:16">
      <c r="A1678" s="285"/>
      <c r="B1678" s="281">
        <v>416</v>
      </c>
      <c r="C1678" s="291"/>
      <c r="D1678" s="285"/>
      <c r="E1678" s="285"/>
      <c r="F1678" s="285"/>
      <c r="G1678" s="285"/>
      <c r="H1678" s="285"/>
      <c r="I1678" s="285"/>
      <c r="J1678" s="285"/>
      <c r="K1678" s="312" t="s">
        <v>1638</v>
      </c>
      <c r="L1678" s="285"/>
      <c r="M1678" s="285"/>
      <c r="N1678" s="285"/>
      <c r="O1678" s="285"/>
      <c r="P1678" s="285"/>
    </row>
    <row r="1679" spans="1:16">
      <c r="A1679" s="285"/>
      <c r="B1679" s="281"/>
      <c r="C1679" s="291"/>
      <c r="D1679" s="285"/>
      <c r="E1679" s="285"/>
      <c r="F1679" s="285"/>
      <c r="G1679" s="285"/>
      <c r="H1679" s="285"/>
      <c r="I1679" s="285"/>
      <c r="J1679" s="285"/>
      <c r="K1679" s="313"/>
      <c r="L1679" s="285"/>
      <c r="M1679" s="285"/>
      <c r="N1679" s="285"/>
      <c r="O1679" s="285"/>
      <c r="P1679" s="285"/>
    </row>
    <row r="1680" spans="1:16">
      <c r="A1680" s="285"/>
      <c r="B1680" s="281"/>
      <c r="C1680" s="291"/>
      <c r="D1680" s="285"/>
      <c r="E1680" s="285"/>
      <c r="F1680" s="285"/>
      <c r="G1680" s="285"/>
      <c r="H1680" s="285"/>
      <c r="I1680" s="285"/>
      <c r="J1680" s="285"/>
      <c r="K1680" s="313"/>
      <c r="L1680" s="285"/>
      <c r="M1680" s="285"/>
      <c r="N1680" s="285"/>
      <c r="O1680" s="285"/>
      <c r="P1680" s="285"/>
    </row>
    <row r="1681" spans="1:16">
      <c r="A1681" s="285"/>
      <c r="B1681" s="281"/>
      <c r="C1681" s="291"/>
      <c r="D1681" s="285"/>
      <c r="E1681" s="285"/>
      <c r="F1681" s="285"/>
      <c r="G1681" s="285"/>
      <c r="H1681" s="285"/>
      <c r="I1681" s="285"/>
      <c r="J1681" s="285"/>
      <c r="K1681" s="314"/>
      <c r="L1681" s="285"/>
      <c r="M1681" s="285"/>
      <c r="N1681" s="285"/>
      <c r="O1681" s="285"/>
      <c r="P1681" s="285"/>
    </row>
    <row r="1682" spans="1:16">
      <c r="A1682" s="281"/>
      <c r="B1682" s="281">
        <v>417</v>
      </c>
      <c r="C1682" s="282"/>
      <c r="D1682" s="281"/>
      <c r="E1682" s="281"/>
      <c r="F1682" s="281"/>
      <c r="G1682" s="281"/>
      <c r="H1682" s="281"/>
      <c r="I1682" s="281"/>
      <c r="J1682" s="321"/>
      <c r="K1682" s="312" t="s">
        <v>1639</v>
      </c>
      <c r="L1682" s="321"/>
      <c r="M1682" s="322"/>
      <c r="N1682" s="322"/>
      <c r="O1682" s="322"/>
      <c r="P1682" s="322"/>
    </row>
    <row r="1683" spans="1:16">
      <c r="A1683" s="281"/>
      <c r="B1683" s="281"/>
      <c r="C1683" s="282"/>
      <c r="D1683" s="281"/>
      <c r="E1683" s="281"/>
      <c r="F1683" s="281"/>
      <c r="G1683" s="281"/>
      <c r="H1683" s="281"/>
      <c r="I1683" s="281"/>
      <c r="J1683" s="319"/>
      <c r="K1683" s="313"/>
      <c r="L1683" s="319"/>
      <c r="M1683" s="313"/>
      <c r="N1683" s="313"/>
      <c r="O1683" s="313"/>
      <c r="P1683" s="313"/>
    </row>
    <row r="1684" spans="1:16">
      <c r="A1684" s="281"/>
      <c r="B1684" s="281"/>
      <c r="C1684" s="282"/>
      <c r="D1684" s="281"/>
      <c r="E1684" s="281"/>
      <c r="F1684" s="281"/>
      <c r="G1684" s="281"/>
      <c r="H1684" s="281"/>
      <c r="I1684" s="292"/>
      <c r="J1684" s="319"/>
      <c r="K1684" s="313"/>
      <c r="L1684" s="319"/>
      <c r="M1684" s="313"/>
      <c r="N1684" s="313"/>
      <c r="O1684" s="313"/>
      <c r="P1684" s="313"/>
    </row>
    <row r="1685" spans="1:16">
      <c r="A1685" s="281"/>
      <c r="B1685" s="281"/>
      <c r="C1685" s="282"/>
      <c r="D1685" s="281"/>
      <c r="E1685" s="281"/>
      <c r="F1685" s="281"/>
      <c r="G1685" s="281"/>
      <c r="H1685" s="281"/>
      <c r="I1685" s="292"/>
      <c r="J1685" s="320"/>
      <c r="K1685" s="314"/>
      <c r="L1685" s="320"/>
      <c r="M1685" s="314"/>
      <c r="N1685" s="314"/>
      <c r="O1685" s="314"/>
      <c r="P1685" s="314"/>
    </row>
    <row r="1686" spans="1:16">
      <c r="A1686" s="285"/>
      <c r="B1686" s="281">
        <v>418</v>
      </c>
      <c r="C1686" s="291"/>
      <c r="D1686" s="285"/>
      <c r="E1686" s="285"/>
      <c r="F1686" s="285"/>
      <c r="G1686" s="285"/>
      <c r="H1686" s="285"/>
      <c r="I1686" s="285"/>
      <c r="J1686" s="285"/>
      <c r="K1686" s="312" t="s">
        <v>1640</v>
      </c>
      <c r="L1686" s="285"/>
      <c r="M1686" s="286"/>
      <c r="N1686" s="286"/>
      <c r="O1686" s="286"/>
      <c r="P1686" s="286"/>
    </row>
    <row r="1687" spans="1:16">
      <c r="A1687" s="285"/>
      <c r="B1687" s="281"/>
      <c r="C1687" s="291"/>
      <c r="D1687" s="285"/>
      <c r="E1687" s="285"/>
      <c r="F1687" s="285"/>
      <c r="G1687" s="285"/>
      <c r="H1687" s="285"/>
      <c r="I1687" s="285"/>
      <c r="J1687" s="285"/>
      <c r="K1687" s="313"/>
      <c r="L1687" s="285"/>
      <c r="M1687" s="286"/>
      <c r="N1687" s="286"/>
      <c r="O1687" s="286"/>
      <c r="P1687" s="286"/>
    </row>
    <row r="1688" spans="1:16">
      <c r="A1688" s="285"/>
      <c r="B1688" s="281"/>
      <c r="C1688" s="291"/>
      <c r="D1688" s="285"/>
      <c r="E1688" s="285"/>
      <c r="F1688" s="285"/>
      <c r="G1688" s="285"/>
      <c r="H1688" s="285"/>
      <c r="I1688" s="285"/>
      <c r="J1688" s="285"/>
      <c r="K1688" s="313"/>
      <c r="L1688" s="285"/>
      <c r="M1688" s="286"/>
      <c r="N1688" s="286"/>
      <c r="O1688" s="286"/>
      <c r="P1688" s="286"/>
    </row>
    <row r="1689" spans="1:16">
      <c r="A1689" s="285"/>
      <c r="B1689" s="281"/>
      <c r="C1689" s="291"/>
      <c r="D1689" s="285"/>
      <c r="E1689" s="285"/>
      <c r="F1689" s="285"/>
      <c r="G1689" s="285"/>
      <c r="H1689" s="285"/>
      <c r="I1689" s="285"/>
      <c r="J1689" s="285"/>
      <c r="K1689" s="314"/>
      <c r="L1689" s="285"/>
      <c r="M1689" s="286"/>
      <c r="N1689" s="286"/>
      <c r="O1689" s="286"/>
      <c r="P1689" s="286"/>
    </row>
    <row r="1690" spans="1:16">
      <c r="A1690" s="281"/>
      <c r="B1690" s="281">
        <v>419</v>
      </c>
      <c r="C1690" s="282"/>
      <c r="D1690" s="281"/>
      <c r="E1690" s="281"/>
      <c r="F1690" s="281"/>
      <c r="G1690" s="281"/>
      <c r="H1690" s="281"/>
      <c r="I1690" s="281"/>
      <c r="J1690" s="321"/>
      <c r="K1690" s="312" t="s">
        <v>1641</v>
      </c>
      <c r="L1690" s="321"/>
      <c r="M1690" s="322"/>
      <c r="N1690" s="322"/>
      <c r="O1690" s="322"/>
      <c r="P1690" s="322"/>
    </row>
    <row r="1691" spans="1:16">
      <c r="A1691" s="281"/>
      <c r="B1691" s="281"/>
      <c r="C1691" s="282"/>
      <c r="D1691" s="281"/>
      <c r="E1691" s="281"/>
      <c r="F1691" s="281"/>
      <c r="G1691" s="281"/>
      <c r="H1691" s="281"/>
      <c r="I1691" s="281"/>
      <c r="J1691" s="319"/>
      <c r="K1691" s="313"/>
      <c r="L1691" s="319"/>
      <c r="M1691" s="313"/>
      <c r="N1691" s="313"/>
      <c r="O1691" s="313"/>
      <c r="P1691" s="313"/>
    </row>
    <row r="1692" spans="1:16">
      <c r="A1692" s="281"/>
      <c r="B1692" s="281"/>
      <c r="C1692" s="282"/>
      <c r="D1692" s="281"/>
      <c r="E1692" s="281"/>
      <c r="F1692" s="281"/>
      <c r="G1692" s="281"/>
      <c r="H1692" s="281"/>
      <c r="I1692" s="292"/>
      <c r="J1692" s="319"/>
      <c r="K1692" s="313"/>
      <c r="L1692" s="319"/>
      <c r="M1692" s="313"/>
      <c r="N1692" s="313"/>
      <c r="O1692" s="313"/>
      <c r="P1692" s="313"/>
    </row>
    <row r="1693" spans="1:16">
      <c r="A1693" s="281"/>
      <c r="B1693" s="281"/>
      <c r="C1693" s="282"/>
      <c r="D1693" s="281"/>
      <c r="E1693" s="281"/>
      <c r="F1693" s="281"/>
      <c r="G1693" s="281"/>
      <c r="H1693" s="281"/>
      <c r="I1693" s="292"/>
      <c r="J1693" s="320"/>
      <c r="K1693" s="314"/>
      <c r="L1693" s="320"/>
      <c r="M1693" s="314"/>
      <c r="N1693" s="314"/>
      <c r="O1693" s="314"/>
      <c r="P1693" s="314"/>
    </row>
    <row r="1694" spans="1:16">
      <c r="A1694" s="285"/>
      <c r="B1694" s="281">
        <v>420</v>
      </c>
      <c r="C1694" s="291"/>
      <c r="D1694" s="285"/>
      <c r="E1694" s="285"/>
      <c r="F1694" s="285"/>
      <c r="G1694" s="285"/>
      <c r="H1694" s="285"/>
      <c r="I1694" s="285"/>
      <c r="J1694" s="285"/>
      <c r="K1694" s="312" t="s">
        <v>1642</v>
      </c>
      <c r="L1694" s="285"/>
      <c r="M1694" s="285"/>
      <c r="N1694" s="285"/>
      <c r="O1694" s="285"/>
      <c r="P1694" s="285"/>
    </row>
    <row r="1695" spans="1:16">
      <c r="A1695" s="285"/>
      <c r="B1695" s="281"/>
      <c r="C1695" s="291"/>
      <c r="D1695" s="285"/>
      <c r="E1695" s="285"/>
      <c r="F1695" s="285"/>
      <c r="G1695" s="285"/>
      <c r="H1695" s="285"/>
      <c r="I1695" s="285"/>
      <c r="J1695" s="285"/>
      <c r="K1695" s="313"/>
      <c r="L1695" s="285"/>
      <c r="M1695" s="285"/>
      <c r="N1695" s="285"/>
      <c r="O1695" s="285"/>
      <c r="P1695" s="285"/>
    </row>
    <row r="1696" spans="1:16">
      <c r="A1696" s="285"/>
      <c r="B1696" s="281"/>
      <c r="C1696" s="291"/>
      <c r="D1696" s="285"/>
      <c r="E1696" s="285"/>
      <c r="F1696" s="285"/>
      <c r="G1696" s="285"/>
      <c r="H1696" s="285"/>
      <c r="I1696" s="285"/>
      <c r="J1696" s="285"/>
      <c r="K1696" s="313"/>
      <c r="L1696" s="285"/>
      <c r="M1696" s="285"/>
      <c r="N1696" s="285"/>
      <c r="O1696" s="285"/>
      <c r="P1696" s="285"/>
    </row>
    <row r="1697" spans="1:16">
      <c r="A1697" s="285"/>
      <c r="B1697" s="281"/>
      <c r="C1697" s="291"/>
      <c r="D1697" s="285"/>
      <c r="E1697" s="285"/>
      <c r="F1697" s="285"/>
      <c r="G1697" s="285"/>
      <c r="H1697" s="285"/>
      <c r="I1697" s="285"/>
      <c r="J1697" s="285"/>
      <c r="K1697" s="314"/>
      <c r="L1697" s="285"/>
      <c r="M1697" s="285"/>
      <c r="N1697" s="285"/>
      <c r="O1697" s="285"/>
      <c r="P1697" s="285"/>
    </row>
    <row r="1698" spans="1:16">
      <c r="A1698" s="281"/>
      <c r="B1698" s="281">
        <v>421</v>
      </c>
      <c r="C1698" s="282"/>
      <c r="D1698" s="281"/>
      <c r="E1698" s="281"/>
      <c r="F1698" s="281"/>
      <c r="G1698" s="281"/>
      <c r="H1698" s="281"/>
      <c r="I1698" s="281"/>
      <c r="J1698" s="321"/>
      <c r="K1698" s="312" t="s">
        <v>1643</v>
      </c>
      <c r="L1698" s="321"/>
      <c r="M1698" s="322"/>
      <c r="N1698" s="322"/>
      <c r="O1698" s="322"/>
      <c r="P1698" s="322"/>
    </row>
    <row r="1699" spans="1:16">
      <c r="A1699" s="281"/>
      <c r="B1699" s="281"/>
      <c r="C1699" s="282"/>
      <c r="D1699" s="281"/>
      <c r="E1699" s="281"/>
      <c r="F1699" s="281"/>
      <c r="G1699" s="281"/>
      <c r="H1699" s="281"/>
      <c r="I1699" s="281"/>
      <c r="J1699" s="319"/>
      <c r="K1699" s="313"/>
      <c r="L1699" s="319"/>
      <c r="M1699" s="313"/>
      <c r="N1699" s="313"/>
      <c r="O1699" s="313"/>
      <c r="P1699" s="313"/>
    </row>
    <row r="1700" spans="1:16">
      <c r="A1700" s="281"/>
      <c r="B1700" s="281"/>
      <c r="C1700" s="282"/>
      <c r="D1700" s="281"/>
      <c r="E1700" s="281"/>
      <c r="F1700" s="281"/>
      <c r="G1700" s="281"/>
      <c r="H1700" s="281"/>
      <c r="I1700" s="292"/>
      <c r="J1700" s="319"/>
      <c r="K1700" s="313"/>
      <c r="L1700" s="319"/>
      <c r="M1700" s="313"/>
      <c r="N1700" s="313"/>
      <c r="O1700" s="313"/>
      <c r="P1700" s="313"/>
    </row>
    <row r="1701" spans="1:16">
      <c r="A1701" s="281"/>
      <c r="B1701" s="281"/>
      <c r="C1701" s="282"/>
      <c r="D1701" s="281"/>
      <c r="E1701" s="281"/>
      <c r="F1701" s="281"/>
      <c r="G1701" s="281"/>
      <c r="H1701" s="281"/>
      <c r="I1701" s="292"/>
      <c r="J1701" s="320"/>
      <c r="K1701" s="314"/>
      <c r="L1701" s="320"/>
      <c r="M1701" s="314"/>
      <c r="N1701" s="314"/>
      <c r="O1701" s="314"/>
      <c r="P1701" s="314"/>
    </row>
    <row r="1702" spans="1:16">
      <c r="A1702" s="286"/>
      <c r="B1702" s="281">
        <v>422</v>
      </c>
      <c r="C1702" s="286"/>
      <c r="D1702" s="286"/>
      <c r="E1702" s="286"/>
      <c r="F1702" s="286"/>
      <c r="G1702" s="286"/>
      <c r="H1702" s="286"/>
      <c r="I1702" s="286"/>
      <c r="J1702" s="286"/>
      <c r="K1702" s="312" t="s">
        <v>1644</v>
      </c>
      <c r="L1702" s="286"/>
      <c r="M1702" s="286"/>
      <c r="N1702" s="286"/>
      <c r="O1702" s="286"/>
      <c r="P1702" s="286"/>
    </row>
    <row r="1703" spans="1:16">
      <c r="A1703" s="286"/>
      <c r="B1703" s="281"/>
      <c r="C1703" s="286"/>
      <c r="D1703" s="286"/>
      <c r="E1703" s="286"/>
      <c r="F1703" s="286"/>
      <c r="G1703" s="286"/>
      <c r="H1703" s="286"/>
      <c r="I1703" s="286"/>
      <c r="J1703" s="286"/>
      <c r="K1703" s="313"/>
      <c r="L1703" s="286"/>
      <c r="M1703" s="286"/>
      <c r="N1703" s="286"/>
      <c r="O1703" s="286"/>
      <c r="P1703" s="286"/>
    </row>
    <row r="1704" spans="1:16">
      <c r="A1704" s="286"/>
      <c r="B1704" s="281"/>
      <c r="C1704" s="286"/>
      <c r="D1704" s="286"/>
      <c r="E1704" s="286"/>
      <c r="F1704" s="286"/>
      <c r="G1704" s="286"/>
      <c r="H1704" s="286"/>
      <c r="I1704" s="286"/>
      <c r="J1704" s="286"/>
      <c r="K1704" s="313"/>
      <c r="L1704" s="286"/>
      <c r="M1704" s="286"/>
      <c r="N1704" s="286"/>
      <c r="O1704" s="286"/>
      <c r="P1704" s="286"/>
    </row>
    <row r="1705" spans="1:16">
      <c r="A1705" s="286"/>
      <c r="B1705" s="281"/>
      <c r="C1705" s="286"/>
      <c r="D1705" s="286"/>
      <c r="E1705" s="286"/>
      <c r="F1705" s="286"/>
      <c r="G1705" s="286"/>
      <c r="H1705" s="286"/>
      <c r="I1705" s="286"/>
      <c r="J1705" s="286"/>
      <c r="K1705" s="314"/>
      <c r="L1705" s="286"/>
      <c r="M1705" s="286"/>
      <c r="N1705" s="286"/>
      <c r="O1705" s="286"/>
      <c r="P1705" s="286"/>
    </row>
    <row r="1706" spans="1:16">
      <c r="A1706" s="281"/>
      <c r="B1706" s="281">
        <v>423</v>
      </c>
      <c r="C1706" s="282"/>
      <c r="D1706" s="281"/>
      <c r="E1706" s="281"/>
      <c r="F1706" s="281"/>
      <c r="G1706" s="281"/>
      <c r="H1706" s="281"/>
      <c r="I1706" s="281"/>
      <c r="J1706" s="321"/>
      <c r="K1706" s="312" t="s">
        <v>1645</v>
      </c>
      <c r="L1706" s="321"/>
      <c r="M1706" s="322"/>
      <c r="N1706" s="322"/>
      <c r="O1706" s="322"/>
      <c r="P1706" s="322"/>
    </row>
    <row r="1707" spans="1:16">
      <c r="A1707" s="281"/>
      <c r="B1707" s="281"/>
      <c r="C1707" s="282"/>
      <c r="D1707" s="281"/>
      <c r="E1707" s="281"/>
      <c r="F1707" s="281"/>
      <c r="G1707" s="281"/>
      <c r="H1707" s="281"/>
      <c r="I1707" s="281"/>
      <c r="J1707" s="319"/>
      <c r="K1707" s="313"/>
      <c r="L1707" s="319"/>
      <c r="M1707" s="313"/>
      <c r="N1707" s="313"/>
      <c r="O1707" s="313"/>
      <c r="P1707" s="313"/>
    </row>
    <row r="1708" spans="1:16">
      <c r="A1708" s="281"/>
      <c r="B1708" s="281"/>
      <c r="C1708" s="282"/>
      <c r="D1708" s="281"/>
      <c r="E1708" s="281"/>
      <c r="F1708" s="281"/>
      <c r="G1708" s="281"/>
      <c r="H1708" s="281"/>
      <c r="I1708" s="292"/>
      <c r="J1708" s="319"/>
      <c r="K1708" s="313"/>
      <c r="L1708" s="319"/>
      <c r="M1708" s="313"/>
      <c r="N1708" s="313"/>
      <c r="O1708" s="313"/>
      <c r="P1708" s="313"/>
    </row>
    <row r="1709" spans="1:16">
      <c r="A1709" s="281"/>
      <c r="B1709" s="281"/>
      <c r="C1709" s="282"/>
      <c r="D1709" s="281"/>
      <c r="E1709" s="281"/>
      <c r="F1709" s="281"/>
      <c r="G1709" s="281"/>
      <c r="H1709" s="281"/>
      <c r="I1709" s="292"/>
      <c r="J1709" s="320"/>
      <c r="K1709" s="314"/>
      <c r="L1709" s="320"/>
      <c r="M1709" s="314"/>
      <c r="N1709" s="314"/>
      <c r="O1709" s="314"/>
      <c r="P1709" s="314"/>
    </row>
    <row r="1710" spans="1:16">
      <c r="A1710" s="285"/>
      <c r="B1710" s="281">
        <v>424</v>
      </c>
      <c r="C1710" s="291"/>
      <c r="D1710" s="285"/>
      <c r="E1710" s="285"/>
      <c r="F1710" s="285"/>
      <c r="G1710" s="285"/>
      <c r="H1710" s="285"/>
      <c r="I1710" s="285"/>
      <c r="J1710" s="285"/>
      <c r="K1710" s="312" t="s">
        <v>1646</v>
      </c>
      <c r="L1710" s="285"/>
      <c r="M1710" s="285"/>
      <c r="N1710" s="285"/>
      <c r="O1710" s="285"/>
      <c r="P1710" s="285"/>
    </row>
    <row r="1711" spans="1:16">
      <c r="A1711" s="285"/>
      <c r="B1711" s="281"/>
      <c r="C1711" s="291"/>
      <c r="D1711" s="285"/>
      <c r="E1711" s="285"/>
      <c r="F1711" s="285"/>
      <c r="G1711" s="285"/>
      <c r="H1711" s="285"/>
      <c r="I1711" s="285"/>
      <c r="J1711" s="285"/>
      <c r="K1711" s="313"/>
      <c r="L1711" s="285"/>
      <c r="M1711" s="285"/>
      <c r="N1711" s="285"/>
      <c r="O1711" s="285"/>
      <c r="P1711" s="285"/>
    </row>
    <row r="1712" spans="1:16">
      <c r="A1712" s="285"/>
      <c r="B1712" s="281"/>
      <c r="C1712" s="291"/>
      <c r="D1712" s="285"/>
      <c r="E1712" s="285"/>
      <c r="F1712" s="285"/>
      <c r="G1712" s="285"/>
      <c r="H1712" s="285"/>
      <c r="I1712" s="285"/>
      <c r="J1712" s="285"/>
      <c r="K1712" s="313"/>
      <c r="L1712" s="285"/>
      <c r="M1712" s="285"/>
      <c r="N1712" s="285"/>
      <c r="O1712" s="285"/>
      <c r="P1712" s="285"/>
    </row>
    <row r="1713" spans="1:16">
      <c r="A1713" s="285"/>
      <c r="B1713" s="281"/>
      <c r="C1713" s="291"/>
      <c r="D1713" s="285"/>
      <c r="E1713" s="285"/>
      <c r="F1713" s="285"/>
      <c r="G1713" s="285"/>
      <c r="H1713" s="285"/>
      <c r="I1713" s="285"/>
      <c r="J1713" s="285"/>
      <c r="K1713" s="314"/>
      <c r="L1713" s="285"/>
      <c r="M1713" s="285"/>
      <c r="N1713" s="285"/>
      <c r="O1713" s="285"/>
      <c r="P1713" s="285"/>
    </row>
    <row r="1714" spans="1:16">
      <c r="A1714" s="281"/>
      <c r="B1714" s="281">
        <v>425</v>
      </c>
      <c r="C1714" s="282"/>
      <c r="D1714" s="281"/>
      <c r="E1714" s="281"/>
      <c r="F1714" s="281"/>
      <c r="G1714" s="281"/>
      <c r="H1714" s="281"/>
      <c r="I1714" s="281"/>
      <c r="J1714" s="321"/>
      <c r="K1714" s="312" t="s">
        <v>1647</v>
      </c>
      <c r="L1714" s="321"/>
      <c r="M1714" s="322"/>
      <c r="N1714" s="322"/>
      <c r="O1714" s="322"/>
      <c r="P1714" s="322"/>
    </row>
    <row r="1715" spans="1:16">
      <c r="A1715" s="281"/>
      <c r="B1715" s="281"/>
      <c r="C1715" s="282"/>
      <c r="D1715" s="281"/>
      <c r="E1715" s="281"/>
      <c r="F1715" s="281"/>
      <c r="G1715" s="281"/>
      <c r="H1715" s="281"/>
      <c r="I1715" s="281"/>
      <c r="J1715" s="319"/>
      <c r="K1715" s="313"/>
      <c r="L1715" s="319"/>
      <c r="M1715" s="313"/>
      <c r="N1715" s="313"/>
      <c r="O1715" s="313"/>
      <c r="P1715" s="313"/>
    </row>
    <row r="1716" spans="1:16">
      <c r="A1716" s="281"/>
      <c r="B1716" s="281"/>
      <c r="C1716" s="282"/>
      <c r="D1716" s="281"/>
      <c r="E1716" s="281"/>
      <c r="F1716" s="281"/>
      <c r="G1716" s="281"/>
      <c r="H1716" s="281"/>
      <c r="I1716" s="292"/>
      <c r="J1716" s="319"/>
      <c r="K1716" s="313"/>
      <c r="L1716" s="319"/>
      <c r="M1716" s="313"/>
      <c r="N1716" s="313"/>
      <c r="O1716" s="313"/>
      <c r="P1716" s="313"/>
    </row>
    <row r="1717" spans="1:16">
      <c r="A1717" s="281"/>
      <c r="B1717" s="281"/>
      <c r="C1717" s="282"/>
      <c r="D1717" s="281"/>
      <c r="E1717" s="281"/>
      <c r="F1717" s="281"/>
      <c r="G1717" s="281"/>
      <c r="H1717" s="281"/>
      <c r="I1717" s="292"/>
      <c r="J1717" s="320"/>
      <c r="K1717" s="314"/>
      <c r="L1717" s="320"/>
      <c r="M1717" s="314"/>
      <c r="N1717" s="314"/>
      <c r="O1717" s="314"/>
      <c r="P1717" s="314"/>
    </row>
    <row r="1718" spans="1:16">
      <c r="A1718" s="285"/>
      <c r="B1718" s="281">
        <v>426</v>
      </c>
      <c r="C1718" s="291"/>
      <c r="D1718" s="285"/>
      <c r="E1718" s="285"/>
      <c r="F1718" s="285"/>
      <c r="G1718" s="285"/>
      <c r="H1718" s="285"/>
      <c r="I1718" s="286"/>
      <c r="J1718" s="286"/>
      <c r="K1718" s="312" t="s">
        <v>1648</v>
      </c>
      <c r="L1718" s="286"/>
      <c r="M1718" s="286"/>
      <c r="N1718" s="286"/>
      <c r="O1718" s="286"/>
      <c r="P1718" s="286"/>
    </row>
    <row r="1719" spans="1:16">
      <c r="A1719" s="285"/>
      <c r="B1719" s="281"/>
      <c r="C1719" s="291"/>
      <c r="D1719" s="285"/>
      <c r="E1719" s="285"/>
      <c r="F1719" s="285"/>
      <c r="G1719" s="285"/>
      <c r="H1719" s="285"/>
      <c r="I1719" s="286"/>
      <c r="J1719" s="286"/>
      <c r="K1719" s="313"/>
      <c r="L1719" s="286"/>
      <c r="M1719" s="286"/>
      <c r="N1719" s="286"/>
      <c r="O1719" s="286"/>
      <c r="P1719" s="286"/>
    </row>
    <row r="1720" spans="1:16">
      <c r="A1720" s="285"/>
      <c r="B1720" s="281"/>
      <c r="C1720" s="291"/>
      <c r="D1720" s="285"/>
      <c r="E1720" s="285"/>
      <c r="F1720" s="285"/>
      <c r="G1720" s="285"/>
      <c r="H1720" s="285"/>
      <c r="I1720" s="286"/>
      <c r="J1720" s="286"/>
      <c r="K1720" s="313"/>
      <c r="L1720" s="286"/>
      <c r="M1720" s="286"/>
      <c r="N1720" s="286"/>
      <c r="O1720" s="286"/>
      <c r="P1720" s="286"/>
    </row>
    <row r="1721" spans="1:16">
      <c r="A1721" s="285"/>
      <c r="B1721" s="281"/>
      <c r="C1721" s="291"/>
      <c r="D1721" s="285"/>
      <c r="E1721" s="285"/>
      <c r="F1721" s="285"/>
      <c r="G1721" s="285"/>
      <c r="H1721" s="285"/>
      <c r="I1721" s="286"/>
      <c r="J1721" s="286"/>
      <c r="K1721" s="314"/>
      <c r="L1721" s="286"/>
      <c r="M1721" s="286"/>
      <c r="N1721" s="286"/>
      <c r="O1721" s="286"/>
      <c r="P1721" s="286"/>
    </row>
    <row r="1722" spans="1:16">
      <c r="A1722" s="281"/>
      <c r="B1722" s="281">
        <v>427</v>
      </c>
      <c r="C1722" s="282"/>
      <c r="D1722" s="281"/>
      <c r="E1722" s="281"/>
      <c r="F1722" s="281"/>
      <c r="G1722" s="281"/>
      <c r="H1722" s="281"/>
      <c r="I1722" s="281"/>
      <c r="J1722" s="321"/>
      <c r="K1722" s="312" t="s">
        <v>1649</v>
      </c>
      <c r="L1722" s="321"/>
      <c r="M1722" s="322"/>
      <c r="N1722" s="322"/>
      <c r="O1722" s="322"/>
      <c r="P1722" s="322"/>
    </row>
    <row r="1723" spans="1:16">
      <c r="A1723" s="281"/>
      <c r="B1723" s="281"/>
      <c r="C1723" s="282"/>
      <c r="D1723" s="281"/>
      <c r="E1723" s="281"/>
      <c r="F1723" s="281"/>
      <c r="G1723" s="281"/>
      <c r="H1723" s="281"/>
      <c r="I1723" s="281"/>
      <c r="J1723" s="319"/>
      <c r="K1723" s="313"/>
      <c r="L1723" s="319"/>
      <c r="M1723" s="313"/>
      <c r="N1723" s="313"/>
      <c r="O1723" s="313"/>
      <c r="P1723" s="313"/>
    </row>
    <row r="1724" spans="1:16">
      <c r="A1724" s="281"/>
      <c r="B1724" s="281"/>
      <c r="C1724" s="282"/>
      <c r="D1724" s="281"/>
      <c r="E1724" s="281"/>
      <c r="F1724" s="281"/>
      <c r="G1724" s="281"/>
      <c r="H1724" s="281"/>
      <c r="I1724" s="292"/>
      <c r="J1724" s="319"/>
      <c r="K1724" s="313"/>
      <c r="L1724" s="319"/>
      <c r="M1724" s="313"/>
      <c r="N1724" s="313"/>
      <c r="O1724" s="313"/>
      <c r="P1724" s="313"/>
    </row>
    <row r="1725" spans="1:16">
      <c r="A1725" s="281"/>
      <c r="B1725" s="281"/>
      <c r="C1725" s="282"/>
      <c r="D1725" s="281"/>
      <c r="E1725" s="281"/>
      <c r="F1725" s="281"/>
      <c r="G1725" s="281"/>
      <c r="H1725" s="281"/>
      <c r="I1725" s="292"/>
      <c r="J1725" s="320"/>
      <c r="K1725" s="314"/>
      <c r="L1725" s="320"/>
      <c r="M1725" s="314"/>
      <c r="N1725" s="314"/>
      <c r="O1725" s="314"/>
      <c r="P1725" s="314"/>
    </row>
    <row r="1726" spans="1:16">
      <c r="A1726" s="285"/>
      <c r="B1726" s="281">
        <v>428</v>
      </c>
      <c r="C1726" s="291"/>
      <c r="D1726" s="285"/>
      <c r="E1726" s="285"/>
      <c r="F1726" s="285"/>
      <c r="G1726" s="285"/>
      <c r="H1726" s="285"/>
      <c r="I1726" s="285"/>
      <c r="J1726" s="285"/>
      <c r="K1726" s="312" t="s">
        <v>1650</v>
      </c>
      <c r="L1726" s="285"/>
      <c r="M1726" s="285"/>
      <c r="N1726" s="285"/>
      <c r="O1726" s="285"/>
      <c r="P1726" s="285"/>
    </row>
    <row r="1727" spans="1:16">
      <c r="A1727" s="285"/>
      <c r="B1727" s="281"/>
      <c r="C1727" s="291"/>
      <c r="D1727" s="285"/>
      <c r="E1727" s="285"/>
      <c r="F1727" s="285"/>
      <c r="G1727" s="285"/>
      <c r="H1727" s="285"/>
      <c r="I1727" s="285"/>
      <c r="J1727" s="285"/>
      <c r="K1727" s="313"/>
      <c r="L1727" s="285"/>
      <c r="M1727" s="285"/>
      <c r="N1727" s="285"/>
      <c r="O1727" s="285"/>
      <c r="P1727" s="285"/>
    </row>
    <row r="1728" spans="1:16">
      <c r="A1728" s="285"/>
      <c r="B1728" s="281"/>
      <c r="C1728" s="291"/>
      <c r="D1728" s="285"/>
      <c r="E1728" s="285"/>
      <c r="F1728" s="285"/>
      <c r="G1728" s="285"/>
      <c r="H1728" s="285"/>
      <c r="I1728" s="285"/>
      <c r="J1728" s="285"/>
      <c r="K1728" s="313"/>
      <c r="L1728" s="285"/>
      <c r="M1728" s="285"/>
      <c r="N1728" s="285"/>
      <c r="O1728" s="285"/>
      <c r="P1728" s="285"/>
    </row>
    <row r="1729" spans="1:16">
      <c r="A1729" s="285"/>
      <c r="B1729" s="281"/>
      <c r="C1729" s="291"/>
      <c r="D1729" s="285"/>
      <c r="E1729" s="285"/>
      <c r="F1729" s="285"/>
      <c r="G1729" s="285"/>
      <c r="H1729" s="285"/>
      <c r="I1729" s="285"/>
      <c r="J1729" s="285"/>
      <c r="K1729" s="314"/>
      <c r="L1729" s="285"/>
      <c r="M1729" s="285"/>
      <c r="N1729" s="285"/>
      <c r="O1729" s="285"/>
      <c r="P1729" s="285"/>
    </row>
    <row r="1730" spans="1:16">
      <c r="A1730" s="281"/>
      <c r="B1730" s="281">
        <v>429</v>
      </c>
      <c r="C1730" s="282"/>
      <c r="D1730" s="281"/>
      <c r="E1730" s="281"/>
      <c r="F1730" s="281"/>
      <c r="G1730" s="281"/>
      <c r="H1730" s="281"/>
      <c r="I1730" s="281"/>
      <c r="J1730" s="321"/>
      <c r="K1730" s="312" t="s">
        <v>1651</v>
      </c>
      <c r="L1730" s="321"/>
      <c r="M1730" s="322"/>
      <c r="N1730" s="322"/>
      <c r="O1730" s="322"/>
      <c r="P1730" s="322"/>
    </row>
    <row r="1731" spans="1:16">
      <c r="A1731" s="281"/>
      <c r="B1731" s="281"/>
      <c r="C1731" s="282"/>
      <c r="D1731" s="281"/>
      <c r="E1731" s="281"/>
      <c r="F1731" s="281"/>
      <c r="G1731" s="281"/>
      <c r="H1731" s="281"/>
      <c r="I1731" s="281"/>
      <c r="J1731" s="319"/>
      <c r="K1731" s="313"/>
      <c r="L1731" s="319"/>
      <c r="M1731" s="313"/>
      <c r="N1731" s="313"/>
      <c r="O1731" s="313"/>
      <c r="P1731" s="313"/>
    </row>
    <row r="1732" spans="1:16">
      <c r="A1732" s="281"/>
      <c r="B1732" s="281"/>
      <c r="C1732" s="282"/>
      <c r="D1732" s="281"/>
      <c r="E1732" s="281"/>
      <c r="F1732" s="281"/>
      <c r="G1732" s="281"/>
      <c r="H1732" s="281"/>
      <c r="I1732" s="292"/>
      <c r="J1732" s="319"/>
      <c r="K1732" s="313"/>
      <c r="L1732" s="319"/>
      <c r="M1732" s="313"/>
      <c r="N1732" s="313"/>
      <c r="O1732" s="313"/>
      <c r="P1732" s="313"/>
    </row>
    <row r="1733" spans="1:16">
      <c r="A1733" s="281"/>
      <c r="B1733" s="281"/>
      <c r="C1733" s="282"/>
      <c r="D1733" s="281"/>
      <c r="E1733" s="281"/>
      <c r="F1733" s="281"/>
      <c r="G1733" s="281"/>
      <c r="H1733" s="281"/>
      <c r="I1733" s="292"/>
      <c r="J1733" s="320"/>
      <c r="K1733" s="314"/>
      <c r="L1733" s="320"/>
      <c r="M1733" s="314"/>
      <c r="N1733" s="314"/>
      <c r="O1733" s="314"/>
      <c r="P1733" s="314"/>
    </row>
    <row r="1734" spans="1:16">
      <c r="A1734" s="285"/>
      <c r="B1734" s="281">
        <v>430</v>
      </c>
      <c r="C1734" s="291"/>
      <c r="D1734" s="285"/>
      <c r="E1734" s="285"/>
      <c r="F1734" s="285"/>
      <c r="G1734" s="285"/>
      <c r="H1734" s="285"/>
      <c r="I1734" s="285"/>
      <c r="J1734" s="285"/>
      <c r="K1734" s="312" t="s">
        <v>1652</v>
      </c>
      <c r="L1734" s="285"/>
      <c r="M1734" s="285"/>
      <c r="N1734" s="285"/>
      <c r="O1734" s="285"/>
      <c r="P1734" s="285"/>
    </row>
    <row r="1735" spans="1:16">
      <c r="A1735" s="285"/>
      <c r="B1735" s="281"/>
      <c r="C1735" s="291"/>
      <c r="D1735" s="285"/>
      <c r="E1735" s="285"/>
      <c r="F1735" s="285"/>
      <c r="G1735" s="285"/>
      <c r="H1735" s="285"/>
      <c r="I1735" s="285"/>
      <c r="J1735" s="285"/>
      <c r="K1735" s="313"/>
      <c r="L1735" s="285"/>
      <c r="M1735" s="285"/>
      <c r="N1735" s="285"/>
      <c r="O1735" s="285"/>
      <c r="P1735" s="285"/>
    </row>
    <row r="1736" spans="1:16">
      <c r="A1736" s="285"/>
      <c r="B1736" s="281"/>
      <c r="C1736" s="291"/>
      <c r="D1736" s="285"/>
      <c r="E1736" s="285"/>
      <c r="F1736" s="285"/>
      <c r="G1736" s="285"/>
      <c r="H1736" s="285"/>
      <c r="I1736" s="285"/>
      <c r="J1736" s="285"/>
      <c r="K1736" s="313"/>
      <c r="L1736" s="285"/>
      <c r="M1736" s="285"/>
      <c r="N1736" s="285"/>
      <c r="O1736" s="285"/>
      <c r="P1736" s="285"/>
    </row>
    <row r="1737" spans="1:16">
      <c r="A1737" s="285"/>
      <c r="B1737" s="281"/>
      <c r="C1737" s="291"/>
      <c r="D1737" s="285"/>
      <c r="E1737" s="285"/>
      <c r="F1737" s="285"/>
      <c r="G1737" s="285"/>
      <c r="H1737" s="285"/>
      <c r="I1737" s="285"/>
      <c r="J1737" s="285"/>
      <c r="K1737" s="314"/>
      <c r="L1737" s="285"/>
      <c r="M1737" s="285"/>
      <c r="N1737" s="285"/>
      <c r="O1737" s="285"/>
      <c r="P1737" s="285"/>
    </row>
    <row r="1738" spans="1:16">
      <c r="A1738" s="281"/>
      <c r="B1738" s="281">
        <v>431</v>
      </c>
      <c r="C1738" s="282"/>
      <c r="D1738" s="281"/>
      <c r="E1738" s="281"/>
      <c r="F1738" s="281"/>
      <c r="G1738" s="281"/>
      <c r="H1738" s="281"/>
      <c r="I1738" s="281"/>
      <c r="J1738" s="321"/>
      <c r="K1738" s="312" t="s">
        <v>1653</v>
      </c>
      <c r="L1738" s="321"/>
      <c r="M1738" s="322"/>
      <c r="N1738" s="322"/>
      <c r="O1738" s="322"/>
      <c r="P1738" s="322"/>
    </row>
    <row r="1739" spans="1:16">
      <c r="A1739" s="281"/>
      <c r="B1739" s="281"/>
      <c r="C1739" s="282"/>
      <c r="D1739" s="281"/>
      <c r="E1739" s="281"/>
      <c r="F1739" s="281"/>
      <c r="G1739" s="281"/>
      <c r="H1739" s="281"/>
      <c r="I1739" s="281"/>
      <c r="J1739" s="319"/>
      <c r="K1739" s="313"/>
      <c r="L1739" s="319"/>
      <c r="M1739" s="313"/>
      <c r="N1739" s="313"/>
      <c r="O1739" s="313"/>
      <c r="P1739" s="313"/>
    </row>
    <row r="1740" spans="1:16">
      <c r="A1740" s="281"/>
      <c r="B1740" s="281"/>
      <c r="C1740" s="282"/>
      <c r="D1740" s="281"/>
      <c r="E1740" s="281"/>
      <c r="F1740" s="281"/>
      <c r="G1740" s="281"/>
      <c r="H1740" s="281"/>
      <c r="I1740" s="292"/>
      <c r="J1740" s="319"/>
      <c r="K1740" s="313"/>
      <c r="L1740" s="319"/>
      <c r="M1740" s="313"/>
      <c r="N1740" s="313"/>
      <c r="O1740" s="313"/>
      <c r="P1740" s="313"/>
    </row>
    <row r="1741" spans="1:16">
      <c r="A1741" s="281"/>
      <c r="B1741" s="281"/>
      <c r="C1741" s="282"/>
      <c r="D1741" s="281"/>
      <c r="E1741" s="281"/>
      <c r="F1741" s="281"/>
      <c r="G1741" s="281"/>
      <c r="H1741" s="281"/>
      <c r="I1741" s="292"/>
      <c r="J1741" s="320"/>
      <c r="K1741" s="314"/>
      <c r="L1741" s="320"/>
      <c r="M1741" s="314"/>
      <c r="N1741" s="314"/>
      <c r="O1741" s="314"/>
      <c r="P1741" s="314"/>
    </row>
    <row r="1742" spans="1:16">
      <c r="A1742" s="285"/>
      <c r="B1742" s="281">
        <v>432</v>
      </c>
      <c r="C1742" s="291"/>
      <c r="D1742" s="285"/>
      <c r="E1742" s="285"/>
      <c r="F1742" s="285"/>
      <c r="G1742" s="285"/>
      <c r="H1742" s="285"/>
      <c r="I1742" s="285"/>
      <c r="J1742" s="285"/>
      <c r="K1742" s="312" t="s">
        <v>1654</v>
      </c>
      <c r="L1742" s="286"/>
      <c r="M1742" s="286"/>
      <c r="N1742" s="286"/>
      <c r="O1742" s="286"/>
      <c r="P1742" s="286"/>
    </row>
    <row r="1743" spans="1:16">
      <c r="A1743" s="285"/>
      <c r="B1743" s="281"/>
      <c r="C1743" s="291"/>
      <c r="D1743" s="285"/>
      <c r="E1743" s="285"/>
      <c r="F1743" s="285"/>
      <c r="G1743" s="285"/>
      <c r="H1743" s="285"/>
      <c r="I1743" s="285"/>
      <c r="J1743" s="285"/>
      <c r="K1743" s="313"/>
      <c r="L1743" s="286"/>
      <c r="M1743" s="286"/>
      <c r="N1743" s="286"/>
      <c r="O1743" s="286"/>
      <c r="P1743" s="286"/>
    </row>
    <row r="1744" spans="1:16">
      <c r="A1744" s="285"/>
      <c r="B1744" s="281"/>
      <c r="C1744" s="291"/>
      <c r="D1744" s="285"/>
      <c r="E1744" s="285"/>
      <c r="F1744" s="285"/>
      <c r="G1744" s="285"/>
      <c r="H1744" s="285"/>
      <c r="I1744" s="285"/>
      <c r="J1744" s="285"/>
      <c r="K1744" s="313"/>
      <c r="L1744" s="286"/>
      <c r="M1744" s="286"/>
      <c r="N1744" s="286"/>
      <c r="O1744" s="286"/>
      <c r="P1744" s="286"/>
    </row>
    <row r="1745" spans="1:16">
      <c r="A1745" s="285"/>
      <c r="B1745" s="281"/>
      <c r="C1745" s="291"/>
      <c r="D1745" s="285"/>
      <c r="E1745" s="285"/>
      <c r="F1745" s="285"/>
      <c r="G1745" s="285"/>
      <c r="H1745" s="285"/>
      <c r="I1745" s="285"/>
      <c r="J1745" s="285"/>
      <c r="K1745" s="314"/>
      <c r="L1745" s="286"/>
      <c r="M1745" s="286"/>
      <c r="N1745" s="286"/>
      <c r="O1745" s="286"/>
      <c r="P1745" s="286"/>
    </row>
    <row r="1746" spans="1:16">
      <c r="A1746" s="281"/>
      <c r="B1746" s="281">
        <v>433</v>
      </c>
      <c r="C1746" s="282"/>
      <c r="D1746" s="281"/>
      <c r="E1746" s="281"/>
      <c r="F1746" s="281"/>
      <c r="G1746" s="281"/>
      <c r="H1746" s="281"/>
      <c r="I1746" s="281"/>
      <c r="J1746" s="321"/>
      <c r="K1746" s="312" t="s">
        <v>1655</v>
      </c>
      <c r="L1746" s="321"/>
      <c r="M1746" s="322"/>
      <c r="N1746" s="322"/>
      <c r="O1746" s="322"/>
      <c r="P1746" s="322"/>
    </row>
    <row r="1747" spans="1:16">
      <c r="A1747" s="281"/>
      <c r="B1747" s="281"/>
      <c r="C1747" s="282"/>
      <c r="D1747" s="281"/>
      <c r="E1747" s="281"/>
      <c r="F1747" s="281"/>
      <c r="G1747" s="281"/>
      <c r="H1747" s="281"/>
      <c r="I1747" s="281"/>
      <c r="J1747" s="319"/>
      <c r="K1747" s="313"/>
      <c r="L1747" s="319"/>
      <c r="M1747" s="313"/>
      <c r="N1747" s="313"/>
      <c r="O1747" s="313"/>
      <c r="P1747" s="313"/>
    </row>
    <row r="1748" spans="1:16">
      <c r="A1748" s="281"/>
      <c r="B1748" s="281"/>
      <c r="C1748" s="282"/>
      <c r="D1748" s="281"/>
      <c r="E1748" s="281"/>
      <c r="F1748" s="281"/>
      <c r="G1748" s="281"/>
      <c r="H1748" s="281"/>
      <c r="I1748" s="292"/>
      <c r="J1748" s="319"/>
      <c r="K1748" s="313"/>
      <c r="L1748" s="319"/>
      <c r="M1748" s="313"/>
      <c r="N1748" s="313"/>
      <c r="O1748" s="313"/>
      <c r="P1748" s="313"/>
    </row>
    <row r="1749" spans="1:16">
      <c r="A1749" s="281"/>
      <c r="B1749" s="281"/>
      <c r="C1749" s="282"/>
      <c r="D1749" s="281"/>
      <c r="E1749" s="281"/>
      <c r="F1749" s="281"/>
      <c r="G1749" s="281"/>
      <c r="H1749" s="281"/>
      <c r="I1749" s="292"/>
      <c r="J1749" s="320"/>
      <c r="K1749" s="314"/>
      <c r="L1749" s="320"/>
      <c r="M1749" s="314"/>
      <c r="N1749" s="314"/>
      <c r="O1749" s="314"/>
      <c r="P1749" s="314"/>
    </row>
    <row r="1750" spans="1:16">
      <c r="A1750" s="285"/>
      <c r="B1750" s="281">
        <v>434</v>
      </c>
      <c r="C1750" s="291"/>
      <c r="D1750" s="285"/>
      <c r="E1750" s="285"/>
      <c r="F1750" s="285"/>
      <c r="G1750" s="285"/>
      <c r="H1750" s="285"/>
      <c r="I1750" s="285"/>
      <c r="J1750" s="285"/>
      <c r="K1750" s="312" t="s">
        <v>1656</v>
      </c>
      <c r="L1750" s="285"/>
      <c r="M1750" s="285"/>
      <c r="N1750" s="285"/>
      <c r="O1750" s="285"/>
      <c r="P1750" s="285"/>
    </row>
    <row r="1751" spans="1:16">
      <c r="A1751" s="285"/>
      <c r="B1751" s="281"/>
      <c r="C1751" s="291"/>
      <c r="D1751" s="285"/>
      <c r="E1751" s="285"/>
      <c r="F1751" s="285"/>
      <c r="G1751" s="285"/>
      <c r="H1751" s="285"/>
      <c r="I1751" s="285"/>
      <c r="J1751" s="285"/>
      <c r="K1751" s="313"/>
      <c r="L1751" s="285"/>
      <c r="M1751" s="285"/>
      <c r="N1751" s="285"/>
      <c r="O1751" s="285"/>
      <c r="P1751" s="285"/>
    </row>
    <row r="1752" spans="1:16">
      <c r="A1752" s="285"/>
      <c r="B1752" s="281"/>
      <c r="C1752" s="291"/>
      <c r="D1752" s="285"/>
      <c r="E1752" s="285"/>
      <c r="F1752" s="285"/>
      <c r="G1752" s="285"/>
      <c r="H1752" s="285"/>
      <c r="I1752" s="285"/>
      <c r="J1752" s="285"/>
      <c r="K1752" s="313"/>
      <c r="L1752" s="285"/>
      <c r="M1752" s="285"/>
      <c r="N1752" s="285"/>
      <c r="O1752" s="285"/>
      <c r="P1752" s="285"/>
    </row>
    <row r="1753" spans="1:16">
      <c r="A1753" s="285"/>
      <c r="B1753" s="281"/>
      <c r="C1753" s="291"/>
      <c r="D1753" s="285"/>
      <c r="E1753" s="285"/>
      <c r="F1753" s="285"/>
      <c r="G1753" s="285"/>
      <c r="H1753" s="285"/>
      <c r="I1753" s="285"/>
      <c r="J1753" s="285"/>
      <c r="K1753" s="314"/>
      <c r="L1753" s="285"/>
      <c r="M1753" s="285"/>
      <c r="N1753" s="285"/>
      <c r="O1753" s="285"/>
      <c r="P1753" s="285"/>
    </row>
    <row r="1754" spans="1:16">
      <c r="A1754" s="281"/>
      <c r="B1754" s="281">
        <v>435</v>
      </c>
      <c r="C1754" s="282"/>
      <c r="D1754" s="281"/>
      <c r="E1754" s="281"/>
      <c r="F1754" s="281"/>
      <c r="G1754" s="281"/>
      <c r="H1754" s="281"/>
      <c r="I1754" s="281"/>
      <c r="J1754" s="321"/>
      <c r="K1754" s="312" t="s">
        <v>1657</v>
      </c>
      <c r="L1754" s="321"/>
      <c r="M1754" s="322"/>
      <c r="N1754" s="322"/>
      <c r="O1754" s="322"/>
      <c r="P1754" s="322"/>
    </row>
    <row r="1755" spans="1:16">
      <c r="A1755" s="281"/>
      <c r="B1755" s="281"/>
      <c r="C1755" s="282"/>
      <c r="D1755" s="281"/>
      <c r="E1755" s="281"/>
      <c r="F1755" s="281"/>
      <c r="G1755" s="281"/>
      <c r="H1755" s="281"/>
      <c r="I1755" s="281"/>
      <c r="J1755" s="319"/>
      <c r="K1755" s="313"/>
      <c r="L1755" s="319"/>
      <c r="M1755" s="313"/>
      <c r="N1755" s="313"/>
      <c r="O1755" s="313"/>
      <c r="P1755" s="313"/>
    </row>
    <row r="1756" spans="1:16">
      <c r="A1756" s="281"/>
      <c r="B1756" s="281"/>
      <c r="C1756" s="282"/>
      <c r="D1756" s="281"/>
      <c r="E1756" s="281"/>
      <c r="F1756" s="281"/>
      <c r="G1756" s="281"/>
      <c r="H1756" s="281"/>
      <c r="I1756" s="292"/>
      <c r="J1756" s="319"/>
      <c r="K1756" s="313"/>
      <c r="L1756" s="319"/>
      <c r="M1756" s="313"/>
      <c r="N1756" s="313"/>
      <c r="O1756" s="313"/>
      <c r="P1756" s="313"/>
    </row>
    <row r="1757" spans="1:16">
      <c r="A1757" s="281"/>
      <c r="B1757" s="281"/>
      <c r="C1757" s="282"/>
      <c r="D1757" s="281"/>
      <c r="E1757" s="281"/>
      <c r="F1757" s="281"/>
      <c r="G1757" s="281"/>
      <c r="H1757" s="281"/>
      <c r="I1757" s="292"/>
      <c r="J1757" s="320"/>
      <c r="K1757" s="314"/>
      <c r="L1757" s="320"/>
      <c r="M1757" s="314"/>
      <c r="N1757" s="314"/>
      <c r="O1757" s="314"/>
      <c r="P1757" s="314"/>
    </row>
    <row r="1758" spans="1:16">
      <c r="A1758" s="285"/>
      <c r="B1758" s="281">
        <v>436</v>
      </c>
      <c r="C1758" s="291"/>
      <c r="D1758" s="285"/>
      <c r="E1758" s="285"/>
      <c r="F1758" s="285"/>
      <c r="G1758" s="285"/>
      <c r="H1758" s="285"/>
      <c r="I1758" s="285"/>
      <c r="J1758" s="285"/>
      <c r="K1758" s="312" t="s">
        <v>1658</v>
      </c>
      <c r="L1758" s="285"/>
      <c r="M1758" s="285"/>
      <c r="N1758" s="285"/>
      <c r="O1758" s="285"/>
      <c r="P1758" s="285"/>
    </row>
    <row r="1759" spans="1:16">
      <c r="A1759" s="285"/>
      <c r="B1759" s="281"/>
      <c r="C1759" s="291"/>
      <c r="D1759" s="285"/>
      <c r="E1759" s="285"/>
      <c r="F1759" s="285"/>
      <c r="G1759" s="285"/>
      <c r="H1759" s="285"/>
      <c r="I1759" s="285"/>
      <c r="J1759" s="285"/>
      <c r="K1759" s="313"/>
      <c r="L1759" s="285"/>
      <c r="M1759" s="285"/>
      <c r="N1759" s="285"/>
      <c r="O1759" s="285"/>
      <c r="P1759" s="285"/>
    </row>
    <row r="1760" spans="1:16">
      <c r="A1760" s="285"/>
      <c r="B1760" s="281"/>
      <c r="C1760" s="291"/>
      <c r="D1760" s="285"/>
      <c r="E1760" s="285"/>
      <c r="F1760" s="285"/>
      <c r="G1760" s="285"/>
      <c r="H1760" s="285"/>
      <c r="I1760" s="285"/>
      <c r="J1760" s="285"/>
      <c r="K1760" s="313"/>
      <c r="L1760" s="285"/>
      <c r="M1760" s="285"/>
      <c r="N1760" s="285"/>
      <c r="O1760" s="285"/>
      <c r="P1760" s="285"/>
    </row>
    <row r="1761" spans="1:16">
      <c r="A1761" s="285"/>
      <c r="B1761" s="281"/>
      <c r="C1761" s="291"/>
      <c r="D1761" s="285"/>
      <c r="E1761" s="285"/>
      <c r="F1761" s="285"/>
      <c r="G1761" s="285"/>
      <c r="H1761" s="285"/>
      <c r="I1761" s="285"/>
      <c r="J1761" s="285"/>
      <c r="K1761" s="314"/>
      <c r="L1761" s="285"/>
      <c r="M1761" s="285"/>
      <c r="N1761" s="285"/>
      <c r="O1761" s="285"/>
      <c r="P1761" s="285"/>
    </row>
    <row r="1762" spans="1:16">
      <c r="A1762" s="281"/>
      <c r="B1762" s="281">
        <v>437</v>
      </c>
      <c r="C1762" s="282"/>
      <c r="D1762" s="281"/>
      <c r="E1762" s="281"/>
      <c r="F1762" s="281"/>
      <c r="G1762" s="281"/>
      <c r="H1762" s="281"/>
      <c r="I1762" s="281"/>
      <c r="J1762" s="321"/>
      <c r="K1762" s="312" t="s">
        <v>1659</v>
      </c>
      <c r="L1762" s="321"/>
      <c r="M1762" s="322"/>
      <c r="N1762" s="322"/>
      <c r="O1762" s="322"/>
      <c r="P1762" s="322"/>
    </row>
    <row r="1763" spans="1:16">
      <c r="A1763" s="281"/>
      <c r="B1763" s="281"/>
      <c r="C1763" s="282"/>
      <c r="D1763" s="281"/>
      <c r="E1763" s="281"/>
      <c r="F1763" s="281"/>
      <c r="G1763" s="281"/>
      <c r="H1763" s="281"/>
      <c r="I1763" s="281"/>
      <c r="J1763" s="319"/>
      <c r="K1763" s="313"/>
      <c r="L1763" s="319"/>
      <c r="M1763" s="313"/>
      <c r="N1763" s="313"/>
      <c r="O1763" s="313"/>
      <c r="P1763" s="313"/>
    </row>
    <row r="1764" spans="1:16">
      <c r="A1764" s="281"/>
      <c r="B1764" s="281"/>
      <c r="C1764" s="282"/>
      <c r="D1764" s="281"/>
      <c r="E1764" s="281"/>
      <c r="F1764" s="281"/>
      <c r="G1764" s="281"/>
      <c r="H1764" s="281"/>
      <c r="I1764" s="292"/>
      <c r="J1764" s="319"/>
      <c r="K1764" s="313"/>
      <c r="L1764" s="319"/>
      <c r="M1764" s="313"/>
      <c r="N1764" s="313"/>
      <c r="O1764" s="313"/>
      <c r="P1764" s="313"/>
    </row>
    <row r="1765" spans="1:16">
      <c r="A1765" s="281"/>
      <c r="B1765" s="281"/>
      <c r="C1765" s="282"/>
      <c r="D1765" s="281"/>
      <c r="E1765" s="281"/>
      <c r="F1765" s="281"/>
      <c r="G1765" s="281"/>
      <c r="H1765" s="281"/>
      <c r="I1765" s="292"/>
      <c r="J1765" s="320"/>
      <c r="K1765" s="314"/>
      <c r="L1765" s="320"/>
      <c r="M1765" s="314"/>
      <c r="N1765" s="314"/>
      <c r="O1765" s="314"/>
      <c r="P1765" s="314"/>
    </row>
    <row r="1766" spans="1:16">
      <c r="A1766" s="285"/>
      <c r="B1766" s="281">
        <v>438</v>
      </c>
      <c r="C1766" s="291"/>
      <c r="D1766" s="285"/>
      <c r="E1766" s="285"/>
      <c r="F1766" s="285"/>
      <c r="G1766" s="285"/>
      <c r="H1766" s="285"/>
      <c r="I1766" s="286"/>
      <c r="J1766" s="286"/>
      <c r="K1766" s="312" t="s">
        <v>1660</v>
      </c>
      <c r="L1766" s="286"/>
      <c r="M1766" s="286"/>
      <c r="N1766" s="286"/>
      <c r="O1766" s="286"/>
      <c r="P1766" s="286"/>
    </row>
    <row r="1767" spans="1:16">
      <c r="A1767" s="285"/>
      <c r="B1767" s="281"/>
      <c r="C1767" s="291"/>
      <c r="D1767" s="285"/>
      <c r="E1767" s="285"/>
      <c r="F1767" s="285"/>
      <c r="G1767" s="285"/>
      <c r="H1767" s="285"/>
      <c r="I1767" s="286"/>
      <c r="J1767" s="286"/>
      <c r="K1767" s="313"/>
      <c r="L1767" s="286"/>
      <c r="M1767" s="286"/>
      <c r="N1767" s="286"/>
      <c r="O1767" s="286"/>
      <c r="P1767" s="286"/>
    </row>
    <row r="1768" spans="1:16">
      <c r="A1768" s="285"/>
      <c r="B1768" s="281"/>
      <c r="C1768" s="291"/>
      <c r="D1768" s="285"/>
      <c r="E1768" s="285"/>
      <c r="F1768" s="285"/>
      <c r="G1768" s="285"/>
      <c r="H1768" s="285"/>
      <c r="I1768" s="286"/>
      <c r="J1768" s="286"/>
      <c r="K1768" s="313"/>
      <c r="L1768" s="286"/>
      <c r="M1768" s="286"/>
      <c r="N1768" s="286"/>
      <c r="O1768" s="286"/>
      <c r="P1768" s="286"/>
    </row>
    <row r="1769" spans="1:16">
      <c r="A1769" s="285"/>
      <c r="B1769" s="281"/>
      <c r="C1769" s="291"/>
      <c r="D1769" s="285"/>
      <c r="E1769" s="285"/>
      <c r="F1769" s="285"/>
      <c r="G1769" s="285"/>
      <c r="H1769" s="285"/>
      <c r="I1769" s="286"/>
      <c r="J1769" s="286"/>
      <c r="K1769" s="314"/>
      <c r="L1769" s="286"/>
      <c r="M1769" s="286"/>
      <c r="N1769" s="286"/>
      <c r="O1769" s="286"/>
      <c r="P1769" s="286"/>
    </row>
    <row r="1770" spans="1:16">
      <c r="A1770" s="281"/>
      <c r="B1770" s="281">
        <v>439</v>
      </c>
      <c r="C1770" s="282"/>
      <c r="D1770" s="281"/>
      <c r="E1770" s="281"/>
      <c r="F1770" s="281"/>
      <c r="G1770" s="281"/>
      <c r="H1770" s="281"/>
      <c r="I1770" s="281"/>
      <c r="J1770" s="321"/>
      <c r="K1770" s="312" t="s">
        <v>1661</v>
      </c>
      <c r="L1770" s="321"/>
      <c r="M1770" s="322"/>
      <c r="N1770" s="322"/>
      <c r="O1770" s="322"/>
      <c r="P1770" s="322"/>
    </row>
    <row r="1771" spans="1:16">
      <c r="A1771" s="281"/>
      <c r="B1771" s="281"/>
      <c r="C1771" s="282"/>
      <c r="D1771" s="281"/>
      <c r="E1771" s="281"/>
      <c r="F1771" s="281"/>
      <c r="G1771" s="281"/>
      <c r="H1771" s="281"/>
      <c r="I1771" s="281"/>
      <c r="J1771" s="319"/>
      <c r="K1771" s="313"/>
      <c r="L1771" s="319"/>
      <c r="M1771" s="313"/>
      <c r="N1771" s="313"/>
      <c r="O1771" s="313"/>
      <c r="P1771" s="313"/>
    </row>
    <row r="1772" spans="1:16">
      <c r="A1772" s="281"/>
      <c r="B1772" s="281"/>
      <c r="C1772" s="282"/>
      <c r="D1772" s="281"/>
      <c r="E1772" s="281"/>
      <c r="F1772" s="281"/>
      <c r="G1772" s="281"/>
      <c r="H1772" s="281"/>
      <c r="I1772" s="292"/>
      <c r="J1772" s="319"/>
      <c r="K1772" s="313"/>
      <c r="L1772" s="319"/>
      <c r="M1772" s="313"/>
      <c r="N1772" s="313"/>
      <c r="O1772" s="313"/>
      <c r="P1772" s="313"/>
    </row>
    <row r="1773" spans="1:16">
      <c r="A1773" s="281"/>
      <c r="B1773" s="281"/>
      <c r="C1773" s="282"/>
      <c r="D1773" s="281"/>
      <c r="E1773" s="281"/>
      <c r="F1773" s="281"/>
      <c r="G1773" s="281"/>
      <c r="H1773" s="281"/>
      <c r="I1773" s="292"/>
      <c r="J1773" s="320"/>
      <c r="K1773" s="314"/>
      <c r="L1773" s="320"/>
      <c r="M1773" s="314"/>
      <c r="N1773" s="314"/>
      <c r="O1773" s="314"/>
      <c r="P1773" s="314"/>
    </row>
    <row r="1774" spans="1:16">
      <c r="A1774" s="285"/>
      <c r="B1774" s="281">
        <v>440</v>
      </c>
      <c r="C1774" s="291"/>
      <c r="D1774" s="285"/>
      <c r="E1774" s="285"/>
      <c r="F1774" s="285"/>
      <c r="G1774" s="285"/>
      <c r="H1774" s="285"/>
      <c r="I1774" s="285"/>
      <c r="J1774" s="285"/>
      <c r="K1774" s="312" t="s">
        <v>1662</v>
      </c>
      <c r="L1774" s="285"/>
      <c r="M1774" s="285"/>
      <c r="N1774" s="285"/>
      <c r="O1774" s="285"/>
      <c r="P1774" s="285"/>
    </row>
    <row r="1775" spans="1:16">
      <c r="A1775" s="285"/>
      <c r="B1775" s="281"/>
      <c r="C1775" s="291"/>
      <c r="D1775" s="285"/>
      <c r="E1775" s="285"/>
      <c r="F1775" s="285"/>
      <c r="G1775" s="285"/>
      <c r="H1775" s="285"/>
      <c r="I1775" s="285"/>
      <c r="J1775" s="285"/>
      <c r="K1775" s="313"/>
      <c r="L1775" s="285"/>
      <c r="M1775" s="285"/>
      <c r="N1775" s="285"/>
      <c r="O1775" s="285"/>
      <c r="P1775" s="285"/>
    </row>
    <row r="1776" spans="1:16">
      <c r="A1776" s="285"/>
      <c r="B1776" s="281"/>
      <c r="C1776" s="291"/>
      <c r="D1776" s="285"/>
      <c r="E1776" s="285"/>
      <c r="F1776" s="285"/>
      <c r="G1776" s="285"/>
      <c r="H1776" s="285"/>
      <c r="I1776" s="285"/>
      <c r="J1776" s="285"/>
      <c r="K1776" s="313"/>
      <c r="L1776" s="285"/>
      <c r="M1776" s="285"/>
      <c r="N1776" s="285"/>
      <c r="O1776" s="285"/>
      <c r="P1776" s="285"/>
    </row>
    <row r="1777" spans="1:16">
      <c r="A1777" s="285"/>
      <c r="B1777" s="281"/>
      <c r="C1777" s="291"/>
      <c r="D1777" s="285"/>
      <c r="E1777" s="285"/>
      <c r="F1777" s="285"/>
      <c r="G1777" s="285"/>
      <c r="H1777" s="285"/>
      <c r="I1777" s="285"/>
      <c r="J1777" s="285"/>
      <c r="K1777" s="314"/>
      <c r="L1777" s="285"/>
      <c r="M1777" s="285"/>
      <c r="N1777" s="285"/>
      <c r="O1777" s="285"/>
      <c r="P1777" s="285"/>
    </row>
    <row r="1778" spans="1:16">
      <c r="A1778" s="281"/>
      <c r="B1778" s="281">
        <v>441</v>
      </c>
      <c r="C1778" s="282"/>
      <c r="D1778" s="281"/>
      <c r="E1778" s="281"/>
      <c r="F1778" s="281"/>
      <c r="G1778" s="281"/>
      <c r="H1778" s="281"/>
      <c r="I1778" s="281"/>
      <c r="J1778" s="321"/>
      <c r="K1778" s="312" t="s">
        <v>1663</v>
      </c>
      <c r="L1778" s="321"/>
      <c r="M1778" s="322"/>
      <c r="N1778" s="322"/>
      <c r="O1778" s="322"/>
      <c r="P1778" s="322"/>
    </row>
    <row r="1779" spans="1:16">
      <c r="A1779" s="281"/>
      <c r="B1779" s="281"/>
      <c r="C1779" s="282"/>
      <c r="D1779" s="281"/>
      <c r="E1779" s="281"/>
      <c r="F1779" s="281"/>
      <c r="G1779" s="281"/>
      <c r="H1779" s="281"/>
      <c r="I1779" s="281"/>
      <c r="J1779" s="319"/>
      <c r="K1779" s="313"/>
      <c r="L1779" s="319"/>
      <c r="M1779" s="313"/>
      <c r="N1779" s="313"/>
      <c r="O1779" s="313"/>
      <c r="P1779" s="313"/>
    </row>
    <row r="1780" spans="1:16">
      <c r="A1780" s="281"/>
      <c r="B1780" s="281"/>
      <c r="C1780" s="282"/>
      <c r="D1780" s="281"/>
      <c r="E1780" s="281"/>
      <c r="F1780" s="281"/>
      <c r="G1780" s="281"/>
      <c r="H1780" s="281"/>
      <c r="I1780" s="292"/>
      <c r="J1780" s="319"/>
      <c r="K1780" s="313"/>
      <c r="L1780" s="319"/>
      <c r="M1780" s="313"/>
      <c r="N1780" s="313"/>
      <c r="O1780" s="313"/>
      <c r="P1780" s="313"/>
    </row>
    <row r="1781" spans="1:16">
      <c r="A1781" s="281"/>
      <c r="B1781" s="281"/>
      <c r="C1781" s="282"/>
      <c r="D1781" s="281"/>
      <c r="E1781" s="281"/>
      <c r="F1781" s="281"/>
      <c r="G1781" s="281"/>
      <c r="H1781" s="281"/>
      <c r="I1781" s="292"/>
      <c r="J1781" s="320"/>
      <c r="K1781" s="314"/>
      <c r="L1781" s="320"/>
      <c r="M1781" s="314"/>
      <c r="N1781" s="314"/>
      <c r="O1781" s="314"/>
      <c r="P1781" s="314"/>
    </row>
    <row r="1782" spans="1:16">
      <c r="A1782" s="285"/>
      <c r="B1782" s="281">
        <v>442</v>
      </c>
      <c r="C1782" s="291"/>
      <c r="D1782" s="285"/>
      <c r="E1782" s="285"/>
      <c r="F1782" s="285"/>
      <c r="G1782" s="285"/>
      <c r="H1782" s="285"/>
      <c r="I1782" s="285"/>
      <c r="J1782" s="285"/>
      <c r="K1782" s="312" t="s">
        <v>1664</v>
      </c>
      <c r="L1782" s="285"/>
      <c r="M1782" s="285"/>
      <c r="N1782" s="285"/>
      <c r="O1782" s="285"/>
      <c r="P1782" s="285"/>
    </row>
    <row r="1783" spans="1:16">
      <c r="A1783" s="285"/>
      <c r="B1783" s="281"/>
      <c r="C1783" s="291"/>
      <c r="D1783" s="285"/>
      <c r="E1783" s="285"/>
      <c r="F1783" s="285"/>
      <c r="G1783" s="285"/>
      <c r="H1783" s="285"/>
      <c r="I1783" s="285"/>
      <c r="J1783" s="285"/>
      <c r="K1783" s="313"/>
      <c r="L1783" s="285"/>
      <c r="M1783" s="285"/>
      <c r="N1783" s="285"/>
      <c r="O1783" s="285"/>
      <c r="P1783" s="285"/>
    </row>
    <row r="1784" spans="1:16">
      <c r="A1784" s="285"/>
      <c r="B1784" s="281"/>
      <c r="C1784" s="291"/>
      <c r="D1784" s="285"/>
      <c r="E1784" s="285"/>
      <c r="F1784" s="285"/>
      <c r="G1784" s="285"/>
      <c r="H1784" s="285"/>
      <c r="I1784" s="285"/>
      <c r="J1784" s="285"/>
      <c r="K1784" s="313"/>
      <c r="L1784" s="285"/>
      <c r="M1784" s="285"/>
      <c r="N1784" s="285"/>
      <c r="O1784" s="285"/>
      <c r="P1784" s="285"/>
    </row>
    <row r="1785" spans="1:16">
      <c r="A1785" s="285"/>
      <c r="B1785" s="281"/>
      <c r="C1785" s="291"/>
      <c r="D1785" s="285"/>
      <c r="E1785" s="285"/>
      <c r="F1785" s="285"/>
      <c r="G1785" s="285"/>
      <c r="H1785" s="285"/>
      <c r="I1785" s="285"/>
      <c r="J1785" s="285"/>
      <c r="K1785" s="314"/>
      <c r="L1785" s="285"/>
      <c r="M1785" s="285"/>
      <c r="N1785" s="285"/>
      <c r="O1785" s="285"/>
      <c r="P1785" s="285"/>
    </row>
    <row r="1786" spans="1:16">
      <c r="A1786" s="281"/>
      <c r="B1786" s="281">
        <v>443</v>
      </c>
      <c r="C1786" s="282"/>
      <c r="D1786" s="281"/>
      <c r="E1786" s="281"/>
      <c r="F1786" s="281"/>
      <c r="G1786" s="281"/>
      <c r="H1786" s="281"/>
      <c r="I1786" s="281"/>
      <c r="J1786" s="321"/>
      <c r="K1786" s="312" t="s">
        <v>1665</v>
      </c>
      <c r="L1786" s="321"/>
      <c r="M1786" s="322"/>
      <c r="N1786" s="322"/>
      <c r="O1786" s="322"/>
      <c r="P1786" s="322"/>
    </row>
    <row r="1787" spans="1:16">
      <c r="A1787" s="281"/>
      <c r="B1787" s="281"/>
      <c r="C1787" s="282"/>
      <c r="D1787" s="281"/>
      <c r="E1787" s="281"/>
      <c r="F1787" s="281"/>
      <c r="G1787" s="281"/>
      <c r="H1787" s="281"/>
      <c r="I1787" s="281"/>
      <c r="J1787" s="319"/>
      <c r="K1787" s="313"/>
      <c r="L1787" s="319"/>
      <c r="M1787" s="313"/>
      <c r="N1787" s="313"/>
      <c r="O1787" s="313"/>
      <c r="P1787" s="313"/>
    </row>
    <row r="1788" spans="1:16">
      <c r="A1788" s="281"/>
      <c r="B1788" s="281"/>
      <c r="C1788" s="282"/>
      <c r="D1788" s="281"/>
      <c r="E1788" s="281"/>
      <c r="F1788" s="281"/>
      <c r="G1788" s="281"/>
      <c r="H1788" s="281"/>
      <c r="I1788" s="292"/>
      <c r="J1788" s="319"/>
      <c r="K1788" s="313"/>
      <c r="L1788" s="319"/>
      <c r="M1788" s="313"/>
      <c r="N1788" s="313"/>
      <c r="O1788" s="313"/>
      <c r="P1788" s="313"/>
    </row>
    <row r="1789" spans="1:16">
      <c r="A1789" s="281"/>
      <c r="B1789" s="281"/>
      <c r="C1789" s="282"/>
      <c r="D1789" s="281"/>
      <c r="E1789" s="281"/>
      <c r="F1789" s="281"/>
      <c r="G1789" s="281"/>
      <c r="H1789" s="281"/>
      <c r="I1789" s="292"/>
      <c r="J1789" s="320"/>
      <c r="K1789" s="314"/>
      <c r="L1789" s="320"/>
      <c r="M1789" s="314"/>
      <c r="N1789" s="314"/>
      <c r="O1789" s="314"/>
      <c r="P1789" s="314"/>
    </row>
    <row r="1790" spans="1:16">
      <c r="A1790" s="285"/>
      <c r="B1790" s="281">
        <v>444</v>
      </c>
      <c r="C1790" s="291"/>
      <c r="D1790" s="285"/>
      <c r="E1790" s="285"/>
      <c r="F1790" s="285"/>
      <c r="G1790" s="285"/>
      <c r="H1790" s="285"/>
      <c r="I1790" s="286"/>
      <c r="J1790" s="286"/>
      <c r="K1790" s="312" t="s">
        <v>1666</v>
      </c>
      <c r="L1790" s="286"/>
      <c r="M1790" s="286"/>
      <c r="N1790" s="286"/>
      <c r="O1790" s="286"/>
      <c r="P1790" s="286"/>
    </row>
    <row r="1791" spans="1:16">
      <c r="A1791" s="285"/>
      <c r="B1791" s="281"/>
      <c r="C1791" s="291"/>
      <c r="D1791" s="285"/>
      <c r="E1791" s="285"/>
      <c r="F1791" s="285"/>
      <c r="G1791" s="285"/>
      <c r="H1791" s="285"/>
      <c r="I1791" s="286"/>
      <c r="J1791" s="286"/>
      <c r="K1791" s="313"/>
      <c r="L1791" s="286"/>
      <c r="M1791" s="286"/>
      <c r="N1791" s="286"/>
      <c r="O1791" s="286"/>
      <c r="P1791" s="286"/>
    </row>
    <row r="1792" spans="1:16">
      <c r="A1792" s="285"/>
      <c r="B1792" s="281"/>
      <c r="C1792" s="291"/>
      <c r="D1792" s="285"/>
      <c r="E1792" s="285"/>
      <c r="F1792" s="285"/>
      <c r="G1792" s="285"/>
      <c r="H1792" s="285"/>
      <c r="I1792" s="286"/>
      <c r="J1792" s="286"/>
      <c r="K1792" s="313"/>
      <c r="L1792" s="286"/>
      <c r="M1792" s="286"/>
      <c r="N1792" s="286"/>
      <c r="O1792" s="286"/>
      <c r="P1792" s="286"/>
    </row>
    <row r="1793" spans="1:16">
      <c r="A1793" s="285"/>
      <c r="B1793" s="281"/>
      <c r="C1793" s="291"/>
      <c r="D1793" s="285"/>
      <c r="E1793" s="285"/>
      <c r="F1793" s="285"/>
      <c r="G1793" s="285"/>
      <c r="H1793" s="285"/>
      <c r="I1793" s="286"/>
      <c r="J1793" s="286"/>
      <c r="K1793" s="314"/>
      <c r="L1793" s="286"/>
      <c r="M1793" s="286"/>
      <c r="N1793" s="286"/>
      <c r="O1793" s="286"/>
      <c r="P1793" s="286"/>
    </row>
    <row r="1794" spans="1:16">
      <c r="A1794" s="281"/>
      <c r="B1794" s="281">
        <v>445</v>
      </c>
      <c r="C1794" s="282"/>
      <c r="D1794" s="281"/>
      <c r="E1794" s="281"/>
      <c r="F1794" s="281"/>
      <c r="G1794" s="281"/>
      <c r="H1794" s="281"/>
      <c r="I1794" s="281"/>
      <c r="J1794" s="321"/>
      <c r="K1794" s="312" t="s">
        <v>1667</v>
      </c>
      <c r="L1794" s="321"/>
      <c r="M1794" s="322"/>
      <c r="N1794" s="322"/>
      <c r="O1794" s="322"/>
      <c r="P1794" s="322"/>
    </row>
    <row r="1795" spans="1:16">
      <c r="A1795" s="281"/>
      <c r="B1795" s="281"/>
      <c r="C1795" s="282"/>
      <c r="D1795" s="281"/>
      <c r="E1795" s="281"/>
      <c r="F1795" s="281"/>
      <c r="G1795" s="281"/>
      <c r="H1795" s="281"/>
      <c r="I1795" s="281"/>
      <c r="J1795" s="319"/>
      <c r="K1795" s="313"/>
      <c r="L1795" s="319"/>
      <c r="M1795" s="313"/>
      <c r="N1795" s="313"/>
      <c r="O1795" s="313"/>
      <c r="P1795" s="313"/>
    </row>
    <row r="1796" spans="1:16">
      <c r="A1796" s="281"/>
      <c r="B1796" s="281"/>
      <c r="C1796" s="282"/>
      <c r="D1796" s="281"/>
      <c r="E1796" s="281"/>
      <c r="F1796" s="281"/>
      <c r="G1796" s="281"/>
      <c r="H1796" s="281"/>
      <c r="I1796" s="292"/>
      <c r="J1796" s="319"/>
      <c r="K1796" s="313"/>
      <c r="L1796" s="319"/>
      <c r="M1796" s="313"/>
      <c r="N1796" s="313"/>
      <c r="O1796" s="313"/>
      <c r="P1796" s="313"/>
    </row>
    <row r="1797" spans="1:16">
      <c r="A1797" s="281"/>
      <c r="B1797" s="281"/>
      <c r="C1797" s="282"/>
      <c r="D1797" s="281"/>
      <c r="E1797" s="281"/>
      <c r="F1797" s="281"/>
      <c r="G1797" s="281"/>
      <c r="H1797" s="281"/>
      <c r="I1797" s="292"/>
      <c r="J1797" s="320"/>
      <c r="K1797" s="314"/>
      <c r="L1797" s="320"/>
      <c r="M1797" s="314"/>
      <c r="N1797" s="314"/>
      <c r="O1797" s="314"/>
      <c r="P1797" s="314"/>
    </row>
    <row r="1798" spans="1:16">
      <c r="A1798" s="285"/>
      <c r="B1798" s="281">
        <v>446</v>
      </c>
      <c r="C1798" s="291"/>
      <c r="D1798" s="285"/>
      <c r="E1798" s="285"/>
      <c r="F1798" s="285"/>
      <c r="G1798" s="285"/>
      <c r="H1798" s="285"/>
      <c r="I1798" s="285"/>
      <c r="J1798" s="285"/>
      <c r="K1798" s="312" t="s">
        <v>1668</v>
      </c>
      <c r="L1798" s="285"/>
      <c r="M1798" s="285"/>
      <c r="N1798" s="285"/>
      <c r="O1798" s="285"/>
      <c r="P1798" s="285"/>
    </row>
    <row r="1799" spans="1:16">
      <c r="A1799" s="285"/>
      <c r="B1799" s="281"/>
      <c r="C1799" s="291"/>
      <c r="D1799" s="285"/>
      <c r="E1799" s="285"/>
      <c r="F1799" s="285"/>
      <c r="G1799" s="285"/>
      <c r="H1799" s="285"/>
      <c r="I1799" s="285"/>
      <c r="J1799" s="285"/>
      <c r="K1799" s="313"/>
      <c r="L1799" s="285"/>
      <c r="M1799" s="285"/>
      <c r="N1799" s="285"/>
      <c r="O1799" s="285"/>
      <c r="P1799" s="285"/>
    </row>
    <row r="1800" spans="1:16">
      <c r="A1800" s="285"/>
      <c r="B1800" s="281"/>
      <c r="C1800" s="291"/>
      <c r="D1800" s="285"/>
      <c r="E1800" s="285"/>
      <c r="F1800" s="285"/>
      <c r="G1800" s="285"/>
      <c r="H1800" s="285"/>
      <c r="I1800" s="285"/>
      <c r="J1800" s="285"/>
      <c r="K1800" s="313"/>
      <c r="L1800" s="285"/>
      <c r="M1800" s="285"/>
      <c r="N1800" s="285"/>
      <c r="O1800" s="285"/>
      <c r="P1800" s="285"/>
    </row>
    <row r="1801" spans="1:16">
      <c r="A1801" s="285"/>
      <c r="B1801" s="281"/>
      <c r="C1801" s="291"/>
      <c r="D1801" s="285"/>
      <c r="E1801" s="285"/>
      <c r="F1801" s="285"/>
      <c r="G1801" s="285"/>
      <c r="H1801" s="285"/>
      <c r="I1801" s="285"/>
      <c r="J1801" s="285"/>
      <c r="K1801" s="314"/>
      <c r="L1801" s="285"/>
      <c r="M1801" s="285"/>
      <c r="N1801" s="285"/>
      <c r="O1801" s="285"/>
      <c r="P1801" s="285"/>
    </row>
    <row r="1802" spans="1:16">
      <c r="A1802" s="281"/>
      <c r="B1802" s="281">
        <v>447</v>
      </c>
      <c r="C1802" s="282"/>
      <c r="D1802" s="281"/>
      <c r="E1802" s="281"/>
      <c r="F1802" s="281"/>
      <c r="G1802" s="281"/>
      <c r="H1802" s="281"/>
      <c r="I1802" s="281"/>
      <c r="J1802" s="321"/>
      <c r="K1802" s="312" t="s">
        <v>1669</v>
      </c>
      <c r="L1802" s="321"/>
      <c r="M1802" s="322"/>
      <c r="N1802" s="322"/>
      <c r="O1802" s="322"/>
      <c r="P1802" s="322"/>
    </row>
    <row r="1803" spans="1:16">
      <c r="A1803" s="281"/>
      <c r="B1803" s="281"/>
      <c r="C1803" s="282"/>
      <c r="D1803" s="281"/>
      <c r="E1803" s="281"/>
      <c r="F1803" s="281"/>
      <c r="G1803" s="281"/>
      <c r="H1803" s="281"/>
      <c r="I1803" s="281"/>
      <c r="J1803" s="319"/>
      <c r="K1803" s="313"/>
      <c r="L1803" s="319"/>
      <c r="M1803" s="313"/>
      <c r="N1803" s="313"/>
      <c r="O1803" s="313"/>
      <c r="P1803" s="313"/>
    </row>
    <row r="1804" spans="1:16">
      <c r="A1804" s="281"/>
      <c r="B1804" s="281"/>
      <c r="C1804" s="282"/>
      <c r="D1804" s="281"/>
      <c r="E1804" s="281"/>
      <c r="F1804" s="281"/>
      <c r="G1804" s="281"/>
      <c r="H1804" s="281"/>
      <c r="I1804" s="292"/>
      <c r="J1804" s="319"/>
      <c r="K1804" s="313"/>
      <c r="L1804" s="319"/>
      <c r="M1804" s="313"/>
      <c r="N1804" s="313"/>
      <c r="O1804" s="313"/>
      <c r="P1804" s="313"/>
    </row>
    <row r="1805" spans="1:16">
      <c r="A1805" s="281"/>
      <c r="B1805" s="281"/>
      <c r="C1805" s="282"/>
      <c r="D1805" s="281"/>
      <c r="E1805" s="281"/>
      <c r="F1805" s="281"/>
      <c r="G1805" s="281"/>
      <c r="H1805" s="281"/>
      <c r="I1805" s="292"/>
      <c r="J1805" s="320"/>
      <c r="K1805" s="314"/>
      <c r="L1805" s="320"/>
      <c r="M1805" s="314"/>
      <c r="N1805" s="314"/>
      <c r="O1805" s="314"/>
      <c r="P1805" s="314"/>
    </row>
    <row r="1806" spans="1:16">
      <c r="A1806" s="285"/>
      <c r="B1806" s="281">
        <v>448</v>
      </c>
      <c r="C1806" s="291"/>
      <c r="D1806" s="285"/>
      <c r="E1806" s="285"/>
      <c r="F1806" s="285"/>
      <c r="G1806" s="285"/>
      <c r="H1806" s="285"/>
      <c r="I1806" s="285"/>
      <c r="J1806" s="285"/>
      <c r="K1806" s="312" t="s">
        <v>1670</v>
      </c>
      <c r="L1806" s="285"/>
      <c r="M1806" s="286"/>
      <c r="N1806" s="286"/>
      <c r="O1806" s="286"/>
      <c r="P1806" s="286"/>
    </row>
    <row r="1807" spans="1:16">
      <c r="A1807" s="285"/>
      <c r="B1807" s="281"/>
      <c r="C1807" s="291"/>
      <c r="D1807" s="285"/>
      <c r="E1807" s="285"/>
      <c r="F1807" s="285"/>
      <c r="G1807" s="285"/>
      <c r="H1807" s="285"/>
      <c r="I1807" s="285"/>
      <c r="J1807" s="285"/>
      <c r="K1807" s="313"/>
      <c r="L1807" s="285"/>
      <c r="M1807" s="286"/>
      <c r="N1807" s="286"/>
      <c r="O1807" s="286"/>
      <c r="P1807" s="286"/>
    </row>
    <row r="1808" spans="1:16">
      <c r="A1808" s="285"/>
      <c r="B1808" s="281"/>
      <c r="C1808" s="291"/>
      <c r="D1808" s="285"/>
      <c r="E1808" s="285"/>
      <c r="F1808" s="285"/>
      <c r="G1808" s="285"/>
      <c r="H1808" s="285"/>
      <c r="I1808" s="285"/>
      <c r="J1808" s="285"/>
      <c r="K1808" s="313"/>
      <c r="L1808" s="285"/>
      <c r="M1808" s="286"/>
      <c r="N1808" s="286"/>
      <c r="O1808" s="286"/>
      <c r="P1808" s="286"/>
    </row>
    <row r="1809" spans="1:16">
      <c r="A1809" s="285"/>
      <c r="B1809" s="281"/>
      <c r="C1809" s="291"/>
      <c r="D1809" s="285"/>
      <c r="E1809" s="285"/>
      <c r="F1809" s="285"/>
      <c r="G1809" s="285"/>
      <c r="H1809" s="285"/>
      <c r="I1809" s="285"/>
      <c r="J1809" s="285"/>
      <c r="K1809" s="314"/>
      <c r="L1809" s="285"/>
      <c r="M1809" s="286"/>
      <c r="N1809" s="286"/>
      <c r="O1809" s="286"/>
      <c r="P1809" s="286"/>
    </row>
    <row r="1810" spans="1:16">
      <c r="A1810" s="281"/>
      <c r="B1810" s="281">
        <v>449</v>
      </c>
      <c r="C1810" s="282"/>
      <c r="D1810" s="281"/>
      <c r="E1810" s="281"/>
      <c r="F1810" s="281"/>
      <c r="G1810" s="281"/>
      <c r="H1810" s="281"/>
      <c r="I1810" s="281"/>
      <c r="J1810" s="321"/>
      <c r="K1810" s="312" t="s">
        <v>1671</v>
      </c>
      <c r="L1810" s="321"/>
      <c r="M1810" s="322"/>
      <c r="N1810" s="322"/>
      <c r="O1810" s="322"/>
      <c r="P1810" s="322"/>
    </row>
    <row r="1811" spans="1:16">
      <c r="A1811" s="281"/>
      <c r="B1811" s="281"/>
      <c r="C1811" s="282"/>
      <c r="D1811" s="281"/>
      <c r="E1811" s="281"/>
      <c r="F1811" s="281"/>
      <c r="G1811" s="281"/>
      <c r="H1811" s="281"/>
      <c r="I1811" s="281"/>
      <c r="J1811" s="319"/>
      <c r="K1811" s="313"/>
      <c r="L1811" s="319"/>
      <c r="M1811" s="313"/>
      <c r="N1811" s="313"/>
      <c r="O1811" s="313"/>
      <c r="P1811" s="313"/>
    </row>
    <row r="1812" spans="1:16">
      <c r="A1812" s="281"/>
      <c r="B1812" s="281"/>
      <c r="C1812" s="282"/>
      <c r="D1812" s="281"/>
      <c r="E1812" s="281"/>
      <c r="F1812" s="281"/>
      <c r="G1812" s="281"/>
      <c r="H1812" s="281"/>
      <c r="I1812" s="292"/>
      <c r="J1812" s="319"/>
      <c r="K1812" s="313"/>
      <c r="L1812" s="319"/>
      <c r="M1812" s="313"/>
      <c r="N1812" s="313"/>
      <c r="O1812" s="313"/>
      <c r="P1812" s="313"/>
    </row>
    <row r="1813" spans="1:16">
      <c r="A1813" s="281"/>
      <c r="B1813" s="281"/>
      <c r="C1813" s="282"/>
      <c r="D1813" s="281"/>
      <c r="E1813" s="281"/>
      <c r="F1813" s="281"/>
      <c r="G1813" s="281"/>
      <c r="H1813" s="281"/>
      <c r="I1813" s="292"/>
      <c r="J1813" s="320"/>
      <c r="K1813" s="314"/>
      <c r="L1813" s="320"/>
      <c r="M1813" s="314"/>
      <c r="N1813" s="314"/>
      <c r="O1813" s="314"/>
      <c r="P1813" s="314"/>
    </row>
    <row r="1814" spans="1:16">
      <c r="A1814" s="285"/>
      <c r="B1814" s="281">
        <v>450</v>
      </c>
      <c r="C1814" s="291"/>
      <c r="D1814" s="285"/>
      <c r="E1814" s="285"/>
      <c r="F1814" s="285"/>
      <c r="G1814" s="285"/>
      <c r="H1814" s="285"/>
      <c r="I1814" s="285"/>
      <c r="J1814" s="285"/>
      <c r="K1814" s="312" t="s">
        <v>1672</v>
      </c>
      <c r="L1814" s="285"/>
      <c r="M1814" s="285"/>
      <c r="N1814" s="285"/>
      <c r="O1814" s="285"/>
      <c r="P1814" s="285"/>
    </row>
    <row r="1815" spans="1:16">
      <c r="A1815" s="285"/>
      <c r="B1815" s="281"/>
      <c r="C1815" s="291"/>
      <c r="D1815" s="285"/>
      <c r="E1815" s="285"/>
      <c r="F1815" s="285"/>
      <c r="G1815" s="285"/>
      <c r="H1815" s="285"/>
      <c r="I1815" s="285"/>
      <c r="J1815" s="285"/>
      <c r="K1815" s="313"/>
      <c r="L1815" s="285"/>
      <c r="M1815" s="285"/>
      <c r="N1815" s="285"/>
      <c r="O1815" s="285"/>
      <c r="P1815" s="285"/>
    </row>
    <row r="1816" spans="1:16">
      <c r="A1816" s="285"/>
      <c r="B1816" s="281"/>
      <c r="C1816" s="291"/>
      <c r="D1816" s="285"/>
      <c r="E1816" s="285"/>
      <c r="F1816" s="285"/>
      <c r="G1816" s="285"/>
      <c r="H1816" s="285"/>
      <c r="I1816" s="285"/>
      <c r="J1816" s="285"/>
      <c r="K1816" s="313"/>
      <c r="L1816" s="285"/>
      <c r="M1816" s="285"/>
      <c r="N1816" s="285"/>
      <c r="O1816" s="285"/>
      <c r="P1816" s="285"/>
    </row>
    <row r="1817" spans="1:16">
      <c r="A1817" s="285"/>
      <c r="B1817" s="281"/>
      <c r="C1817" s="291"/>
      <c r="D1817" s="285"/>
      <c r="E1817" s="285"/>
      <c r="F1817" s="285"/>
      <c r="G1817" s="285"/>
      <c r="H1817" s="285"/>
      <c r="I1817" s="285"/>
      <c r="J1817" s="285"/>
      <c r="K1817" s="314"/>
      <c r="L1817" s="285"/>
      <c r="M1817" s="285"/>
      <c r="N1817" s="285"/>
      <c r="O1817" s="285"/>
      <c r="P1817" s="285"/>
    </row>
    <row r="1818" spans="1:16">
      <c r="A1818" s="281"/>
      <c r="B1818" s="281">
        <v>451</v>
      </c>
      <c r="C1818" s="282"/>
      <c r="D1818" s="281"/>
      <c r="E1818" s="281"/>
      <c r="F1818" s="281"/>
      <c r="G1818" s="281"/>
      <c r="H1818" s="281"/>
      <c r="I1818" s="281"/>
      <c r="J1818" s="321"/>
      <c r="K1818" s="312" t="s">
        <v>1673</v>
      </c>
      <c r="L1818" s="321"/>
      <c r="M1818" s="322"/>
      <c r="N1818" s="322"/>
      <c r="O1818" s="322"/>
      <c r="P1818" s="322"/>
    </row>
    <row r="1819" spans="1:16">
      <c r="A1819" s="281"/>
      <c r="B1819" s="281"/>
      <c r="C1819" s="282"/>
      <c r="D1819" s="281"/>
      <c r="E1819" s="281"/>
      <c r="F1819" s="281"/>
      <c r="G1819" s="281"/>
      <c r="H1819" s="281"/>
      <c r="I1819" s="281"/>
      <c r="J1819" s="319"/>
      <c r="K1819" s="313"/>
      <c r="L1819" s="319"/>
      <c r="M1819" s="313"/>
      <c r="N1819" s="313"/>
      <c r="O1819" s="313"/>
      <c r="P1819" s="313"/>
    </row>
    <row r="1820" spans="1:16">
      <c r="A1820" s="281"/>
      <c r="B1820" s="281"/>
      <c r="C1820" s="282"/>
      <c r="D1820" s="281"/>
      <c r="E1820" s="281"/>
      <c r="F1820" s="281"/>
      <c r="G1820" s="281"/>
      <c r="H1820" s="281"/>
      <c r="I1820" s="292"/>
      <c r="J1820" s="319"/>
      <c r="K1820" s="313"/>
      <c r="L1820" s="319"/>
      <c r="M1820" s="313"/>
      <c r="N1820" s="313"/>
      <c r="O1820" s="313"/>
      <c r="P1820" s="313"/>
    </row>
    <row r="1821" spans="1:16">
      <c r="A1821" s="281"/>
      <c r="B1821" s="281"/>
      <c r="C1821" s="282"/>
      <c r="D1821" s="281"/>
      <c r="E1821" s="281"/>
      <c r="F1821" s="281"/>
      <c r="G1821" s="281"/>
      <c r="H1821" s="281"/>
      <c r="I1821" s="292"/>
      <c r="J1821" s="320"/>
      <c r="K1821" s="314"/>
      <c r="L1821" s="320"/>
      <c r="M1821" s="314"/>
      <c r="N1821" s="314"/>
      <c r="O1821" s="314"/>
      <c r="P1821" s="314"/>
    </row>
    <row r="1822" spans="1:16">
      <c r="A1822" s="286"/>
      <c r="B1822" s="281">
        <v>452</v>
      </c>
      <c r="C1822" s="286"/>
      <c r="D1822" s="286"/>
      <c r="E1822" s="286"/>
      <c r="F1822" s="286"/>
      <c r="G1822" s="286"/>
      <c r="H1822" s="286"/>
      <c r="I1822" s="286"/>
      <c r="J1822" s="286"/>
      <c r="K1822" s="312" t="s">
        <v>1674</v>
      </c>
      <c r="L1822" s="286"/>
      <c r="M1822" s="286"/>
      <c r="N1822" s="286"/>
      <c r="O1822" s="286"/>
      <c r="P1822" s="286"/>
    </row>
    <row r="1823" spans="1:16">
      <c r="A1823" s="286"/>
      <c r="B1823" s="281"/>
      <c r="C1823" s="286"/>
      <c r="D1823" s="286"/>
      <c r="E1823" s="286"/>
      <c r="F1823" s="286"/>
      <c r="G1823" s="286"/>
      <c r="H1823" s="286"/>
      <c r="I1823" s="286"/>
      <c r="J1823" s="286"/>
      <c r="K1823" s="313"/>
      <c r="L1823" s="286"/>
      <c r="M1823" s="286"/>
      <c r="N1823" s="286"/>
      <c r="O1823" s="286"/>
      <c r="P1823" s="286"/>
    </row>
    <row r="1824" spans="1:16">
      <c r="A1824" s="286"/>
      <c r="B1824" s="281"/>
      <c r="C1824" s="286"/>
      <c r="D1824" s="286"/>
      <c r="E1824" s="286"/>
      <c r="F1824" s="286"/>
      <c r="G1824" s="286"/>
      <c r="H1824" s="286"/>
      <c r="I1824" s="286"/>
      <c r="J1824" s="286"/>
      <c r="K1824" s="313"/>
      <c r="L1824" s="286"/>
      <c r="M1824" s="286"/>
      <c r="N1824" s="286"/>
      <c r="O1824" s="286"/>
      <c r="P1824" s="286"/>
    </row>
    <row r="1825" spans="1:16">
      <c r="A1825" s="286"/>
      <c r="B1825" s="281"/>
      <c r="C1825" s="286"/>
      <c r="D1825" s="286"/>
      <c r="E1825" s="286"/>
      <c r="F1825" s="286"/>
      <c r="G1825" s="286"/>
      <c r="H1825" s="286"/>
      <c r="I1825" s="286"/>
      <c r="J1825" s="286"/>
      <c r="K1825" s="314"/>
      <c r="L1825" s="286"/>
      <c r="M1825" s="286"/>
      <c r="N1825" s="286"/>
      <c r="O1825" s="286"/>
      <c r="P1825" s="286"/>
    </row>
    <row r="1826" spans="1:16">
      <c r="A1826" s="281"/>
      <c r="B1826" s="281">
        <v>453</v>
      </c>
      <c r="C1826" s="282"/>
      <c r="D1826" s="281"/>
      <c r="E1826" s="281"/>
      <c r="F1826" s="281"/>
      <c r="G1826" s="281"/>
      <c r="H1826" s="281"/>
      <c r="I1826" s="281"/>
      <c r="J1826" s="321"/>
      <c r="K1826" s="312" t="s">
        <v>1675</v>
      </c>
      <c r="L1826" s="321"/>
      <c r="M1826" s="322"/>
      <c r="N1826" s="322"/>
      <c r="O1826" s="322"/>
      <c r="P1826" s="322"/>
    </row>
    <row r="1827" spans="1:16">
      <c r="A1827" s="281"/>
      <c r="B1827" s="281"/>
      <c r="C1827" s="282"/>
      <c r="D1827" s="281"/>
      <c r="E1827" s="281"/>
      <c r="F1827" s="281"/>
      <c r="G1827" s="281"/>
      <c r="H1827" s="281"/>
      <c r="I1827" s="281"/>
      <c r="J1827" s="319"/>
      <c r="K1827" s="313"/>
      <c r="L1827" s="319"/>
      <c r="M1827" s="313"/>
      <c r="N1827" s="313"/>
      <c r="O1827" s="313"/>
      <c r="P1827" s="313"/>
    </row>
    <row r="1828" spans="1:16">
      <c r="A1828" s="281"/>
      <c r="B1828" s="281"/>
      <c r="C1828" s="282"/>
      <c r="D1828" s="281"/>
      <c r="E1828" s="281"/>
      <c r="F1828" s="281"/>
      <c r="G1828" s="281"/>
      <c r="H1828" s="281"/>
      <c r="I1828" s="292"/>
      <c r="J1828" s="319"/>
      <c r="K1828" s="313"/>
      <c r="L1828" s="319"/>
      <c r="M1828" s="313"/>
      <c r="N1828" s="313"/>
      <c r="O1828" s="313"/>
      <c r="P1828" s="313"/>
    </row>
    <row r="1829" spans="1:16">
      <c r="A1829" s="281"/>
      <c r="B1829" s="281"/>
      <c r="C1829" s="282"/>
      <c r="D1829" s="281"/>
      <c r="E1829" s="281"/>
      <c r="F1829" s="281"/>
      <c r="G1829" s="281"/>
      <c r="H1829" s="281"/>
      <c r="I1829" s="292"/>
      <c r="J1829" s="320"/>
      <c r="K1829" s="314"/>
      <c r="L1829" s="320"/>
      <c r="M1829" s="314"/>
      <c r="N1829" s="314"/>
      <c r="O1829" s="314"/>
      <c r="P1829" s="314"/>
    </row>
    <row r="1830" spans="1:16">
      <c r="A1830" s="285"/>
      <c r="B1830" s="281">
        <v>454</v>
      </c>
      <c r="C1830" s="291"/>
      <c r="D1830" s="285"/>
      <c r="E1830" s="285"/>
      <c r="F1830" s="285"/>
      <c r="G1830" s="285"/>
      <c r="H1830" s="285"/>
      <c r="I1830" s="285"/>
      <c r="J1830" s="285"/>
      <c r="K1830" s="312" t="s">
        <v>1676</v>
      </c>
      <c r="L1830" s="285"/>
      <c r="M1830" s="285"/>
      <c r="N1830" s="285"/>
      <c r="O1830" s="285"/>
      <c r="P1830" s="285"/>
    </row>
    <row r="1831" spans="1:16">
      <c r="A1831" s="285"/>
      <c r="B1831" s="281"/>
      <c r="C1831" s="291"/>
      <c r="D1831" s="285"/>
      <c r="E1831" s="285"/>
      <c r="F1831" s="285"/>
      <c r="G1831" s="285"/>
      <c r="H1831" s="285"/>
      <c r="I1831" s="285"/>
      <c r="J1831" s="285"/>
      <c r="K1831" s="313"/>
      <c r="L1831" s="285"/>
      <c r="M1831" s="285"/>
      <c r="N1831" s="285"/>
      <c r="O1831" s="285"/>
      <c r="P1831" s="285"/>
    </row>
    <row r="1832" spans="1:16">
      <c r="A1832" s="285"/>
      <c r="B1832" s="281"/>
      <c r="C1832" s="291"/>
      <c r="D1832" s="285"/>
      <c r="E1832" s="285"/>
      <c r="F1832" s="285"/>
      <c r="G1832" s="285"/>
      <c r="H1832" s="285"/>
      <c r="I1832" s="285"/>
      <c r="J1832" s="285"/>
      <c r="K1832" s="313"/>
      <c r="L1832" s="285"/>
      <c r="M1832" s="285"/>
      <c r="N1832" s="285"/>
      <c r="O1832" s="285"/>
      <c r="P1832" s="285"/>
    </row>
    <row r="1833" spans="1:16">
      <c r="A1833" s="285"/>
      <c r="B1833" s="281"/>
      <c r="C1833" s="291"/>
      <c r="D1833" s="285"/>
      <c r="E1833" s="285"/>
      <c r="F1833" s="285"/>
      <c r="G1833" s="285"/>
      <c r="H1833" s="285"/>
      <c r="I1833" s="285"/>
      <c r="J1833" s="285"/>
      <c r="K1833" s="314"/>
      <c r="L1833" s="285"/>
      <c r="M1833" s="285"/>
      <c r="N1833" s="285"/>
      <c r="O1833" s="285"/>
      <c r="P1833" s="285"/>
    </row>
    <row r="1834" spans="1:16">
      <c r="A1834" s="281"/>
      <c r="B1834" s="281">
        <v>455</v>
      </c>
      <c r="C1834" s="282"/>
      <c r="D1834" s="281"/>
      <c r="E1834" s="281"/>
      <c r="F1834" s="281"/>
      <c r="G1834" s="281"/>
      <c r="H1834" s="281"/>
      <c r="I1834" s="281"/>
      <c r="J1834" s="321"/>
      <c r="K1834" s="312" t="s">
        <v>1677</v>
      </c>
      <c r="L1834" s="321"/>
      <c r="M1834" s="322"/>
      <c r="N1834" s="322"/>
      <c r="O1834" s="322"/>
      <c r="P1834" s="322"/>
    </row>
    <row r="1835" spans="1:16">
      <c r="A1835" s="281"/>
      <c r="B1835" s="281"/>
      <c r="C1835" s="282"/>
      <c r="D1835" s="281"/>
      <c r="E1835" s="281"/>
      <c r="F1835" s="281"/>
      <c r="G1835" s="281"/>
      <c r="H1835" s="281"/>
      <c r="I1835" s="281"/>
      <c r="J1835" s="319"/>
      <c r="K1835" s="313"/>
      <c r="L1835" s="319"/>
      <c r="M1835" s="313"/>
      <c r="N1835" s="313"/>
      <c r="O1835" s="313"/>
      <c r="P1835" s="313"/>
    </row>
    <row r="1836" spans="1:16">
      <c r="A1836" s="281"/>
      <c r="B1836" s="281"/>
      <c r="C1836" s="282"/>
      <c r="D1836" s="281"/>
      <c r="E1836" s="281"/>
      <c r="F1836" s="281"/>
      <c r="G1836" s="281"/>
      <c r="H1836" s="281"/>
      <c r="I1836" s="292"/>
      <c r="J1836" s="319"/>
      <c r="K1836" s="313"/>
      <c r="L1836" s="319"/>
      <c r="M1836" s="313"/>
      <c r="N1836" s="313"/>
      <c r="O1836" s="313"/>
      <c r="P1836" s="313"/>
    </row>
    <row r="1837" spans="1:16">
      <c r="A1837" s="281"/>
      <c r="B1837" s="281"/>
      <c r="C1837" s="282"/>
      <c r="D1837" s="281"/>
      <c r="E1837" s="281"/>
      <c r="F1837" s="281"/>
      <c r="G1837" s="281"/>
      <c r="H1837" s="281"/>
      <c r="I1837" s="292"/>
      <c r="J1837" s="320"/>
      <c r="K1837" s="314"/>
      <c r="L1837" s="320"/>
      <c r="M1837" s="314"/>
      <c r="N1837" s="314"/>
      <c r="O1837" s="314"/>
      <c r="P1837" s="314"/>
    </row>
    <row r="1838" spans="1:16">
      <c r="A1838" s="285"/>
      <c r="B1838" s="281">
        <v>456</v>
      </c>
      <c r="C1838" s="291"/>
      <c r="D1838" s="285"/>
      <c r="E1838" s="285"/>
      <c r="F1838" s="285"/>
      <c r="G1838" s="285"/>
      <c r="H1838" s="285"/>
      <c r="I1838" s="286"/>
      <c r="J1838" s="286"/>
      <c r="K1838" s="312" t="s">
        <v>1678</v>
      </c>
      <c r="L1838" s="286"/>
      <c r="M1838" s="286"/>
      <c r="N1838" s="286"/>
      <c r="O1838" s="286"/>
      <c r="P1838" s="286"/>
    </row>
    <row r="1839" spans="1:16">
      <c r="A1839" s="285"/>
      <c r="B1839" s="281"/>
      <c r="C1839" s="291"/>
      <c r="D1839" s="285"/>
      <c r="E1839" s="285"/>
      <c r="F1839" s="285"/>
      <c r="G1839" s="285"/>
      <c r="H1839" s="285"/>
      <c r="I1839" s="286"/>
      <c r="J1839" s="286"/>
      <c r="K1839" s="313"/>
      <c r="L1839" s="286"/>
      <c r="M1839" s="286"/>
      <c r="N1839" s="286"/>
      <c r="O1839" s="286"/>
      <c r="P1839" s="286"/>
    </row>
    <row r="1840" spans="1:16">
      <c r="A1840" s="285"/>
      <c r="B1840" s="281"/>
      <c r="C1840" s="291"/>
      <c r="D1840" s="285"/>
      <c r="E1840" s="285"/>
      <c r="F1840" s="285"/>
      <c r="G1840" s="285"/>
      <c r="H1840" s="285"/>
      <c r="I1840" s="286"/>
      <c r="J1840" s="286"/>
      <c r="K1840" s="313"/>
      <c r="L1840" s="286"/>
      <c r="M1840" s="286"/>
      <c r="N1840" s="286"/>
      <c r="O1840" s="286"/>
      <c r="P1840" s="286"/>
    </row>
    <row r="1841" spans="1:16">
      <c r="A1841" s="285"/>
      <c r="B1841" s="281"/>
      <c r="C1841" s="291"/>
      <c r="D1841" s="285"/>
      <c r="E1841" s="285"/>
      <c r="F1841" s="285"/>
      <c r="G1841" s="285"/>
      <c r="H1841" s="285"/>
      <c r="I1841" s="286"/>
      <c r="J1841" s="286"/>
      <c r="K1841" s="314"/>
      <c r="L1841" s="286"/>
      <c r="M1841" s="286"/>
      <c r="N1841" s="286"/>
      <c r="O1841" s="286"/>
      <c r="P1841" s="286"/>
    </row>
    <row r="1842" spans="1:16">
      <c r="A1842" s="281"/>
      <c r="B1842" s="281">
        <v>457</v>
      </c>
      <c r="C1842" s="282"/>
      <c r="D1842" s="281"/>
      <c r="E1842" s="281"/>
      <c r="F1842" s="281"/>
      <c r="G1842" s="281"/>
      <c r="H1842" s="281"/>
      <c r="I1842" s="281"/>
      <c r="J1842" s="321"/>
      <c r="K1842" s="312" t="s">
        <v>1679</v>
      </c>
      <c r="L1842" s="321"/>
      <c r="M1842" s="322"/>
      <c r="N1842" s="322"/>
      <c r="O1842" s="322"/>
      <c r="P1842" s="322"/>
    </row>
    <row r="1843" spans="1:16">
      <c r="A1843" s="281"/>
      <c r="B1843" s="281"/>
      <c r="C1843" s="282"/>
      <c r="D1843" s="281"/>
      <c r="E1843" s="281"/>
      <c r="F1843" s="281"/>
      <c r="G1843" s="281"/>
      <c r="H1843" s="281"/>
      <c r="I1843" s="281"/>
      <c r="J1843" s="319"/>
      <c r="K1843" s="313"/>
      <c r="L1843" s="319"/>
      <c r="M1843" s="313"/>
      <c r="N1843" s="313"/>
      <c r="O1843" s="313"/>
      <c r="P1843" s="313"/>
    </row>
    <row r="1844" spans="1:16">
      <c r="A1844" s="281"/>
      <c r="B1844" s="281"/>
      <c r="C1844" s="282"/>
      <c r="D1844" s="281"/>
      <c r="E1844" s="281"/>
      <c r="F1844" s="281"/>
      <c r="G1844" s="281"/>
      <c r="H1844" s="281"/>
      <c r="I1844" s="292"/>
      <c r="J1844" s="319"/>
      <c r="K1844" s="313"/>
      <c r="L1844" s="319"/>
      <c r="M1844" s="313"/>
      <c r="N1844" s="313"/>
      <c r="O1844" s="313"/>
      <c r="P1844" s="313"/>
    </row>
    <row r="1845" spans="1:16">
      <c r="A1845" s="281"/>
      <c r="B1845" s="281"/>
      <c r="C1845" s="282"/>
      <c r="D1845" s="281"/>
      <c r="E1845" s="281"/>
      <c r="F1845" s="281"/>
      <c r="G1845" s="281"/>
      <c r="H1845" s="281"/>
      <c r="I1845" s="292"/>
      <c r="J1845" s="320"/>
      <c r="K1845" s="314"/>
      <c r="L1845" s="320"/>
      <c r="M1845" s="314"/>
      <c r="N1845" s="314"/>
      <c r="O1845" s="314"/>
      <c r="P1845" s="314"/>
    </row>
    <row r="1846" spans="1:16">
      <c r="A1846" s="285"/>
      <c r="B1846" s="281">
        <v>458</v>
      </c>
      <c r="C1846" s="291"/>
      <c r="D1846" s="285"/>
      <c r="E1846" s="285"/>
      <c r="F1846" s="285"/>
      <c r="G1846" s="285"/>
      <c r="H1846" s="285"/>
      <c r="I1846" s="285"/>
      <c r="J1846" s="285"/>
      <c r="K1846" s="312" t="s">
        <v>1680</v>
      </c>
      <c r="L1846" s="285"/>
      <c r="M1846" s="285"/>
      <c r="N1846" s="285"/>
      <c r="O1846" s="285"/>
      <c r="P1846" s="285"/>
    </row>
    <row r="1847" spans="1:16">
      <c r="A1847" s="285"/>
      <c r="B1847" s="281"/>
      <c r="C1847" s="291"/>
      <c r="D1847" s="285"/>
      <c r="E1847" s="285"/>
      <c r="F1847" s="285"/>
      <c r="G1847" s="285"/>
      <c r="H1847" s="285"/>
      <c r="I1847" s="285"/>
      <c r="J1847" s="285"/>
      <c r="K1847" s="313"/>
      <c r="L1847" s="285"/>
      <c r="M1847" s="285"/>
      <c r="N1847" s="285"/>
      <c r="O1847" s="285"/>
      <c r="P1847" s="285"/>
    </row>
    <row r="1848" spans="1:16">
      <c r="A1848" s="285"/>
      <c r="B1848" s="281"/>
      <c r="C1848" s="291"/>
      <c r="D1848" s="285"/>
      <c r="E1848" s="285"/>
      <c r="F1848" s="285"/>
      <c r="G1848" s="285"/>
      <c r="H1848" s="285"/>
      <c r="I1848" s="285"/>
      <c r="J1848" s="285"/>
      <c r="K1848" s="313"/>
      <c r="L1848" s="285"/>
      <c r="M1848" s="285"/>
      <c r="N1848" s="285"/>
      <c r="O1848" s="285"/>
      <c r="P1848" s="285"/>
    </row>
    <row r="1849" spans="1:16">
      <c r="A1849" s="285"/>
      <c r="B1849" s="281"/>
      <c r="C1849" s="291"/>
      <c r="D1849" s="285"/>
      <c r="E1849" s="285"/>
      <c r="F1849" s="285"/>
      <c r="G1849" s="285"/>
      <c r="H1849" s="285"/>
      <c r="I1849" s="285"/>
      <c r="J1849" s="285"/>
      <c r="K1849" s="314"/>
      <c r="L1849" s="285"/>
      <c r="M1849" s="285"/>
      <c r="N1849" s="285"/>
      <c r="O1849" s="285"/>
      <c r="P1849" s="285"/>
    </row>
    <row r="1850" spans="1:16">
      <c r="A1850" s="281"/>
      <c r="B1850" s="281">
        <v>459</v>
      </c>
      <c r="C1850" s="282"/>
      <c r="D1850" s="281"/>
      <c r="E1850" s="281"/>
      <c r="F1850" s="281"/>
      <c r="G1850" s="281"/>
      <c r="H1850" s="281"/>
      <c r="I1850" s="281"/>
      <c r="J1850" s="321"/>
      <c r="K1850" s="312" t="s">
        <v>1681</v>
      </c>
      <c r="L1850" s="321"/>
      <c r="M1850" s="322"/>
      <c r="N1850" s="322"/>
      <c r="O1850" s="322"/>
      <c r="P1850" s="322"/>
    </row>
    <row r="1851" spans="1:16">
      <c r="A1851" s="281"/>
      <c r="B1851" s="281"/>
      <c r="C1851" s="282"/>
      <c r="D1851" s="281"/>
      <c r="E1851" s="281"/>
      <c r="F1851" s="281"/>
      <c r="G1851" s="281"/>
      <c r="H1851" s="281"/>
      <c r="I1851" s="281"/>
      <c r="J1851" s="319"/>
      <c r="K1851" s="313"/>
      <c r="L1851" s="319"/>
      <c r="M1851" s="313"/>
      <c r="N1851" s="313"/>
      <c r="O1851" s="313"/>
      <c r="P1851" s="313"/>
    </row>
    <row r="1852" spans="1:16">
      <c r="A1852" s="281"/>
      <c r="B1852" s="281"/>
      <c r="C1852" s="282"/>
      <c r="D1852" s="281"/>
      <c r="E1852" s="281"/>
      <c r="F1852" s="281"/>
      <c r="G1852" s="281"/>
      <c r="H1852" s="281"/>
      <c r="I1852" s="292"/>
      <c r="J1852" s="319"/>
      <c r="K1852" s="313"/>
      <c r="L1852" s="319"/>
      <c r="M1852" s="313"/>
      <c r="N1852" s="313"/>
      <c r="O1852" s="313"/>
      <c r="P1852" s="313"/>
    </row>
    <row r="1853" spans="1:16">
      <c r="A1853" s="281"/>
      <c r="B1853" s="281"/>
      <c r="C1853" s="282"/>
      <c r="D1853" s="281"/>
      <c r="E1853" s="281"/>
      <c r="F1853" s="281"/>
      <c r="G1853" s="281"/>
      <c r="H1853" s="281"/>
      <c r="I1853" s="292"/>
      <c r="J1853" s="320"/>
      <c r="K1853" s="314"/>
      <c r="L1853" s="320"/>
      <c r="M1853" s="314"/>
      <c r="N1853" s="314"/>
      <c r="O1853" s="314"/>
      <c r="P1853" s="314"/>
    </row>
    <row r="1854" spans="1:16">
      <c r="A1854" s="285"/>
      <c r="B1854" s="281">
        <v>460</v>
      </c>
      <c r="C1854" s="291"/>
      <c r="D1854" s="285"/>
      <c r="E1854" s="285"/>
      <c r="F1854" s="285"/>
      <c r="G1854" s="285"/>
      <c r="H1854" s="285"/>
      <c r="I1854" s="285"/>
      <c r="J1854" s="285"/>
      <c r="K1854" s="312" t="s">
        <v>1682</v>
      </c>
      <c r="L1854" s="285"/>
      <c r="M1854" s="285"/>
      <c r="N1854" s="285"/>
      <c r="O1854" s="285"/>
      <c r="P1854" s="285"/>
    </row>
    <row r="1855" spans="1:16">
      <c r="A1855" s="285"/>
      <c r="B1855" s="281"/>
      <c r="C1855" s="291"/>
      <c r="D1855" s="285"/>
      <c r="E1855" s="285"/>
      <c r="F1855" s="285"/>
      <c r="G1855" s="285"/>
      <c r="H1855" s="285"/>
      <c r="I1855" s="285"/>
      <c r="J1855" s="285"/>
      <c r="K1855" s="313"/>
      <c r="L1855" s="285"/>
      <c r="M1855" s="285"/>
      <c r="N1855" s="285"/>
      <c r="O1855" s="285"/>
      <c r="P1855" s="285"/>
    </row>
    <row r="1856" spans="1:16">
      <c r="A1856" s="285"/>
      <c r="B1856" s="281"/>
      <c r="C1856" s="291"/>
      <c r="D1856" s="285"/>
      <c r="E1856" s="285"/>
      <c r="F1856" s="285"/>
      <c r="G1856" s="285"/>
      <c r="H1856" s="285"/>
      <c r="I1856" s="285"/>
      <c r="J1856" s="285"/>
      <c r="K1856" s="313"/>
      <c r="L1856" s="285"/>
      <c r="M1856" s="285"/>
      <c r="N1856" s="285"/>
      <c r="O1856" s="285"/>
      <c r="P1856" s="285"/>
    </row>
    <row r="1857" spans="1:16">
      <c r="A1857" s="285"/>
      <c r="B1857" s="281"/>
      <c r="C1857" s="291"/>
      <c r="D1857" s="285"/>
      <c r="E1857" s="285"/>
      <c r="F1857" s="285"/>
      <c r="G1857" s="285"/>
      <c r="H1857" s="285"/>
      <c r="I1857" s="285"/>
      <c r="J1857" s="285"/>
      <c r="K1857" s="314"/>
      <c r="L1857" s="285"/>
      <c r="M1857" s="285"/>
      <c r="N1857" s="285"/>
      <c r="O1857" s="285"/>
      <c r="P1857" s="285"/>
    </row>
    <row r="1858" spans="1:16">
      <c r="A1858" s="281"/>
      <c r="B1858" s="281">
        <v>461</v>
      </c>
      <c r="C1858" s="282"/>
      <c r="D1858" s="281"/>
      <c r="E1858" s="281"/>
      <c r="F1858" s="281"/>
      <c r="G1858" s="281"/>
      <c r="H1858" s="281"/>
      <c r="I1858" s="281"/>
      <c r="J1858" s="321"/>
      <c r="K1858" s="312" t="s">
        <v>1683</v>
      </c>
      <c r="L1858" s="321"/>
      <c r="M1858" s="322"/>
      <c r="N1858" s="322"/>
      <c r="O1858" s="322"/>
      <c r="P1858" s="322"/>
    </row>
    <row r="1859" spans="1:16">
      <c r="A1859" s="281"/>
      <c r="B1859" s="281"/>
      <c r="C1859" s="282"/>
      <c r="D1859" s="281"/>
      <c r="E1859" s="281"/>
      <c r="F1859" s="281"/>
      <c r="G1859" s="281"/>
      <c r="H1859" s="281"/>
      <c r="I1859" s="281"/>
      <c r="J1859" s="319"/>
      <c r="K1859" s="313"/>
      <c r="L1859" s="319"/>
      <c r="M1859" s="313"/>
      <c r="N1859" s="313"/>
      <c r="O1859" s="313"/>
      <c r="P1859" s="313"/>
    </row>
    <row r="1860" spans="1:16">
      <c r="A1860" s="281"/>
      <c r="B1860" s="281"/>
      <c r="C1860" s="282"/>
      <c r="D1860" s="281"/>
      <c r="E1860" s="281"/>
      <c r="F1860" s="281"/>
      <c r="G1860" s="281"/>
      <c r="H1860" s="281"/>
      <c r="I1860" s="292"/>
      <c r="J1860" s="319"/>
      <c r="K1860" s="313"/>
      <c r="L1860" s="319"/>
      <c r="M1860" s="313"/>
      <c r="N1860" s="313"/>
      <c r="O1860" s="313"/>
      <c r="P1860" s="313"/>
    </row>
    <row r="1861" spans="1:16">
      <c r="A1861" s="281"/>
      <c r="B1861" s="281"/>
      <c r="C1861" s="282"/>
      <c r="D1861" s="281"/>
      <c r="E1861" s="281"/>
      <c r="F1861" s="281"/>
      <c r="G1861" s="281"/>
      <c r="H1861" s="281"/>
      <c r="I1861" s="292"/>
      <c r="J1861" s="320"/>
      <c r="K1861" s="314"/>
      <c r="L1861" s="320"/>
      <c r="M1861" s="314"/>
      <c r="N1861" s="314"/>
      <c r="O1861" s="314"/>
      <c r="P1861" s="314"/>
    </row>
    <row r="1862" spans="1:16">
      <c r="A1862" s="285"/>
      <c r="B1862" s="281">
        <v>462</v>
      </c>
      <c r="C1862" s="291"/>
      <c r="D1862" s="285"/>
      <c r="E1862" s="285"/>
      <c r="F1862" s="285"/>
      <c r="G1862" s="285"/>
      <c r="H1862" s="285"/>
      <c r="I1862" s="285"/>
      <c r="J1862" s="285"/>
      <c r="K1862" s="312" t="s">
        <v>1684</v>
      </c>
      <c r="L1862" s="286"/>
      <c r="M1862" s="286"/>
      <c r="N1862" s="286"/>
      <c r="O1862" s="286"/>
      <c r="P1862" s="286"/>
    </row>
    <row r="1863" spans="1:16">
      <c r="A1863" s="285"/>
      <c r="B1863" s="281"/>
      <c r="C1863" s="291"/>
      <c r="D1863" s="285"/>
      <c r="E1863" s="285"/>
      <c r="F1863" s="285"/>
      <c r="G1863" s="285"/>
      <c r="H1863" s="285"/>
      <c r="I1863" s="285"/>
      <c r="J1863" s="285"/>
      <c r="K1863" s="313"/>
      <c r="L1863" s="286"/>
      <c r="M1863" s="286"/>
      <c r="N1863" s="286"/>
      <c r="O1863" s="286"/>
      <c r="P1863" s="286"/>
    </row>
    <row r="1864" spans="1:16">
      <c r="A1864" s="285"/>
      <c r="B1864" s="281"/>
      <c r="C1864" s="291"/>
      <c r="D1864" s="285"/>
      <c r="E1864" s="285"/>
      <c r="F1864" s="285"/>
      <c r="G1864" s="285"/>
      <c r="H1864" s="285"/>
      <c r="I1864" s="285"/>
      <c r="J1864" s="285"/>
      <c r="K1864" s="313"/>
      <c r="L1864" s="286"/>
      <c r="M1864" s="286"/>
      <c r="N1864" s="286"/>
      <c r="O1864" s="286"/>
      <c r="P1864" s="286"/>
    </row>
    <row r="1865" spans="1:16">
      <c r="A1865" s="285"/>
      <c r="B1865" s="281"/>
      <c r="C1865" s="291"/>
      <c r="D1865" s="285"/>
      <c r="E1865" s="285"/>
      <c r="F1865" s="285"/>
      <c r="G1865" s="285"/>
      <c r="H1865" s="285"/>
      <c r="I1865" s="285"/>
      <c r="J1865" s="285"/>
      <c r="K1865" s="314"/>
      <c r="L1865" s="286"/>
      <c r="M1865" s="286"/>
      <c r="N1865" s="286"/>
      <c r="O1865" s="286"/>
      <c r="P1865" s="286"/>
    </row>
    <row r="1866" spans="1:16">
      <c r="A1866" s="281"/>
      <c r="B1866" s="281">
        <v>463</v>
      </c>
      <c r="C1866" s="282"/>
      <c r="D1866" s="281"/>
      <c r="E1866" s="281"/>
      <c r="F1866" s="281"/>
      <c r="G1866" s="281"/>
      <c r="H1866" s="281"/>
      <c r="I1866" s="281"/>
      <c r="J1866" s="321"/>
      <c r="K1866" s="312" t="s">
        <v>1685</v>
      </c>
      <c r="L1866" s="321"/>
      <c r="M1866" s="322"/>
      <c r="N1866" s="322"/>
      <c r="O1866" s="322"/>
      <c r="P1866" s="322"/>
    </row>
    <row r="1867" spans="1:16">
      <c r="A1867" s="281"/>
      <c r="B1867" s="281"/>
      <c r="C1867" s="282"/>
      <c r="D1867" s="281"/>
      <c r="E1867" s="281"/>
      <c r="F1867" s="281"/>
      <c r="G1867" s="281"/>
      <c r="H1867" s="281"/>
      <c r="I1867" s="281"/>
      <c r="J1867" s="319"/>
      <c r="K1867" s="313"/>
      <c r="L1867" s="319"/>
      <c r="M1867" s="313"/>
      <c r="N1867" s="313"/>
      <c r="O1867" s="313"/>
      <c r="P1867" s="313"/>
    </row>
    <row r="1868" spans="1:16">
      <c r="A1868" s="281"/>
      <c r="B1868" s="281"/>
      <c r="C1868" s="282"/>
      <c r="D1868" s="281"/>
      <c r="E1868" s="281"/>
      <c r="F1868" s="281"/>
      <c r="G1868" s="281"/>
      <c r="H1868" s="281"/>
      <c r="I1868" s="292"/>
      <c r="J1868" s="319"/>
      <c r="K1868" s="313"/>
      <c r="L1868" s="319"/>
      <c r="M1868" s="313"/>
      <c r="N1868" s="313"/>
      <c r="O1868" s="313"/>
      <c r="P1868" s="313"/>
    </row>
    <row r="1869" spans="1:16">
      <c r="A1869" s="281"/>
      <c r="B1869" s="281"/>
      <c r="C1869" s="282"/>
      <c r="D1869" s="281"/>
      <c r="E1869" s="281"/>
      <c r="F1869" s="281"/>
      <c r="G1869" s="281"/>
      <c r="H1869" s="281"/>
      <c r="I1869" s="292"/>
      <c r="J1869" s="320"/>
      <c r="K1869" s="314"/>
      <c r="L1869" s="320"/>
      <c r="M1869" s="314"/>
      <c r="N1869" s="314"/>
      <c r="O1869" s="314"/>
      <c r="P1869" s="314"/>
    </row>
    <row r="1870" spans="1:16">
      <c r="A1870" s="285"/>
      <c r="B1870" s="281">
        <v>464</v>
      </c>
      <c r="C1870" s="291"/>
      <c r="D1870" s="285"/>
      <c r="E1870" s="285"/>
      <c r="F1870" s="285"/>
      <c r="G1870" s="285"/>
      <c r="H1870" s="285"/>
      <c r="I1870" s="285"/>
      <c r="J1870" s="285"/>
      <c r="K1870" s="312" t="s">
        <v>1686</v>
      </c>
      <c r="L1870" s="285"/>
      <c r="M1870" s="285"/>
      <c r="N1870" s="285"/>
      <c r="O1870" s="285"/>
      <c r="P1870" s="285"/>
    </row>
    <row r="1871" spans="1:16">
      <c r="A1871" s="285"/>
      <c r="B1871" s="281"/>
      <c r="C1871" s="291"/>
      <c r="D1871" s="285"/>
      <c r="E1871" s="285"/>
      <c r="F1871" s="285"/>
      <c r="G1871" s="285"/>
      <c r="H1871" s="285"/>
      <c r="I1871" s="285"/>
      <c r="J1871" s="285"/>
      <c r="K1871" s="313"/>
      <c r="L1871" s="285"/>
      <c r="M1871" s="285"/>
      <c r="N1871" s="285"/>
      <c r="O1871" s="285"/>
      <c r="P1871" s="285"/>
    </row>
    <row r="1872" spans="1:16">
      <c r="A1872" s="285"/>
      <c r="B1872" s="281"/>
      <c r="C1872" s="291"/>
      <c r="D1872" s="285"/>
      <c r="E1872" s="285"/>
      <c r="F1872" s="285"/>
      <c r="G1872" s="285"/>
      <c r="H1872" s="285"/>
      <c r="I1872" s="285"/>
      <c r="J1872" s="285"/>
      <c r="K1872" s="313"/>
      <c r="L1872" s="285"/>
      <c r="M1872" s="285"/>
      <c r="N1872" s="285"/>
      <c r="O1872" s="285"/>
      <c r="P1872" s="285"/>
    </row>
    <row r="1873" spans="1:16">
      <c r="A1873" s="285"/>
      <c r="B1873" s="281"/>
      <c r="C1873" s="291"/>
      <c r="D1873" s="285"/>
      <c r="E1873" s="285"/>
      <c r="F1873" s="285"/>
      <c r="G1873" s="285"/>
      <c r="H1873" s="285"/>
      <c r="I1873" s="285"/>
      <c r="J1873" s="285"/>
      <c r="K1873" s="314"/>
      <c r="L1873" s="285"/>
      <c r="M1873" s="285"/>
      <c r="N1873" s="285"/>
      <c r="O1873" s="285"/>
      <c r="P1873" s="285"/>
    </row>
    <row r="1874" spans="1:16">
      <c r="A1874" s="281"/>
      <c r="B1874" s="281">
        <v>465</v>
      </c>
      <c r="C1874" s="282"/>
      <c r="D1874" s="281"/>
      <c r="E1874" s="281"/>
      <c r="F1874" s="281"/>
      <c r="G1874" s="281"/>
      <c r="H1874" s="281"/>
      <c r="I1874" s="281"/>
      <c r="J1874" s="321"/>
      <c r="K1874" s="312" t="s">
        <v>1687</v>
      </c>
      <c r="L1874" s="321"/>
      <c r="M1874" s="322"/>
      <c r="N1874" s="322"/>
      <c r="O1874" s="322"/>
      <c r="P1874" s="322"/>
    </row>
    <row r="1875" spans="1:16">
      <c r="A1875" s="281"/>
      <c r="B1875" s="281"/>
      <c r="C1875" s="282"/>
      <c r="D1875" s="281"/>
      <c r="E1875" s="281"/>
      <c r="F1875" s="281"/>
      <c r="G1875" s="281"/>
      <c r="H1875" s="281"/>
      <c r="I1875" s="281"/>
      <c r="J1875" s="319"/>
      <c r="K1875" s="313"/>
      <c r="L1875" s="319"/>
      <c r="M1875" s="313"/>
      <c r="N1875" s="313"/>
      <c r="O1875" s="313"/>
      <c r="P1875" s="313"/>
    </row>
    <row r="1876" spans="1:16">
      <c r="A1876" s="281"/>
      <c r="B1876" s="281"/>
      <c r="C1876" s="282"/>
      <c r="D1876" s="281"/>
      <c r="E1876" s="281"/>
      <c r="F1876" s="281"/>
      <c r="G1876" s="281"/>
      <c r="H1876" s="281"/>
      <c r="I1876" s="292"/>
      <c r="J1876" s="319"/>
      <c r="K1876" s="313"/>
      <c r="L1876" s="319"/>
      <c r="M1876" s="313"/>
      <c r="N1876" s="313"/>
      <c r="O1876" s="313"/>
      <c r="P1876" s="313"/>
    </row>
    <row r="1877" spans="1:16">
      <c r="A1877" s="281"/>
      <c r="B1877" s="281"/>
      <c r="C1877" s="282"/>
      <c r="D1877" s="281"/>
      <c r="E1877" s="281"/>
      <c r="F1877" s="281"/>
      <c r="G1877" s="281"/>
      <c r="H1877" s="281"/>
      <c r="I1877" s="292"/>
      <c r="J1877" s="320"/>
      <c r="K1877" s="314"/>
      <c r="L1877" s="320"/>
      <c r="M1877" s="314"/>
      <c r="N1877" s="314"/>
      <c r="O1877" s="314"/>
      <c r="P1877" s="314"/>
    </row>
    <row r="1878" spans="1:16">
      <c r="A1878" s="285"/>
      <c r="B1878" s="281">
        <v>466</v>
      </c>
      <c r="C1878" s="291"/>
      <c r="D1878" s="285"/>
      <c r="E1878" s="285"/>
      <c r="F1878" s="285"/>
      <c r="G1878" s="285"/>
      <c r="H1878" s="285"/>
      <c r="I1878" s="285"/>
      <c r="J1878" s="285"/>
      <c r="K1878" s="312" t="s">
        <v>1688</v>
      </c>
      <c r="L1878" s="285"/>
      <c r="M1878" s="285"/>
      <c r="N1878" s="285"/>
      <c r="O1878" s="285"/>
      <c r="P1878" s="285"/>
    </row>
    <row r="1879" spans="1:16">
      <c r="A1879" s="285"/>
      <c r="B1879" s="281"/>
      <c r="C1879" s="291"/>
      <c r="D1879" s="285"/>
      <c r="E1879" s="285"/>
      <c r="F1879" s="285"/>
      <c r="G1879" s="285"/>
      <c r="H1879" s="285"/>
      <c r="I1879" s="285"/>
      <c r="J1879" s="285"/>
      <c r="K1879" s="313"/>
      <c r="L1879" s="285"/>
      <c r="M1879" s="285"/>
      <c r="N1879" s="285"/>
      <c r="O1879" s="285"/>
      <c r="P1879" s="285"/>
    </row>
    <row r="1880" spans="1:16">
      <c r="A1880" s="285"/>
      <c r="B1880" s="281"/>
      <c r="C1880" s="291"/>
      <c r="D1880" s="285"/>
      <c r="E1880" s="285"/>
      <c r="F1880" s="285"/>
      <c r="G1880" s="285"/>
      <c r="H1880" s="285"/>
      <c r="I1880" s="285"/>
      <c r="J1880" s="285"/>
      <c r="K1880" s="313"/>
      <c r="L1880" s="285"/>
      <c r="M1880" s="285"/>
      <c r="N1880" s="285"/>
      <c r="O1880" s="285"/>
      <c r="P1880" s="285"/>
    </row>
    <row r="1881" spans="1:16">
      <c r="A1881" s="285"/>
      <c r="B1881" s="281"/>
      <c r="C1881" s="291"/>
      <c r="D1881" s="285"/>
      <c r="E1881" s="285"/>
      <c r="F1881" s="285"/>
      <c r="G1881" s="285"/>
      <c r="H1881" s="285"/>
      <c r="I1881" s="285"/>
      <c r="J1881" s="285"/>
      <c r="K1881" s="314"/>
      <c r="L1881" s="285"/>
      <c r="M1881" s="285"/>
      <c r="N1881" s="285"/>
      <c r="O1881" s="285"/>
      <c r="P1881" s="285"/>
    </row>
    <row r="1882" spans="1:16">
      <c r="A1882" s="281"/>
      <c r="B1882" s="281">
        <v>467</v>
      </c>
      <c r="C1882" s="282"/>
      <c r="D1882" s="281"/>
      <c r="E1882" s="281"/>
      <c r="F1882" s="281"/>
      <c r="G1882" s="281"/>
      <c r="H1882" s="281"/>
      <c r="I1882" s="281"/>
      <c r="J1882" s="321"/>
      <c r="K1882" s="312" t="s">
        <v>1689</v>
      </c>
      <c r="L1882" s="321"/>
      <c r="M1882" s="322"/>
      <c r="N1882" s="322"/>
      <c r="O1882" s="322"/>
      <c r="P1882" s="322"/>
    </row>
    <row r="1883" spans="1:16">
      <c r="A1883" s="281"/>
      <c r="B1883" s="281"/>
      <c r="C1883" s="282"/>
      <c r="D1883" s="281"/>
      <c r="E1883" s="281"/>
      <c r="F1883" s="281"/>
      <c r="G1883" s="281"/>
      <c r="H1883" s="281"/>
      <c r="I1883" s="281"/>
      <c r="J1883" s="319"/>
      <c r="K1883" s="313"/>
      <c r="L1883" s="319"/>
      <c r="M1883" s="313"/>
      <c r="N1883" s="313"/>
      <c r="O1883" s="313"/>
      <c r="P1883" s="313"/>
    </row>
    <row r="1884" spans="1:16">
      <c r="A1884" s="281"/>
      <c r="B1884" s="281"/>
      <c r="C1884" s="282"/>
      <c r="D1884" s="281"/>
      <c r="E1884" s="281"/>
      <c r="F1884" s="281"/>
      <c r="G1884" s="281"/>
      <c r="H1884" s="281"/>
      <c r="I1884" s="292"/>
      <c r="J1884" s="319"/>
      <c r="K1884" s="313"/>
      <c r="L1884" s="319"/>
      <c r="M1884" s="313"/>
      <c r="N1884" s="313"/>
      <c r="O1884" s="313"/>
      <c r="P1884" s="313"/>
    </row>
    <row r="1885" spans="1:16">
      <c r="A1885" s="281"/>
      <c r="B1885" s="281"/>
      <c r="C1885" s="282"/>
      <c r="D1885" s="281"/>
      <c r="E1885" s="281"/>
      <c r="F1885" s="281"/>
      <c r="G1885" s="281"/>
      <c r="H1885" s="281"/>
      <c r="I1885" s="292"/>
      <c r="J1885" s="320"/>
      <c r="K1885" s="314"/>
      <c r="L1885" s="320"/>
      <c r="M1885" s="314"/>
      <c r="N1885" s="314"/>
      <c r="O1885" s="314"/>
      <c r="P1885" s="314"/>
    </row>
    <row r="1886" spans="1:16">
      <c r="A1886" s="285"/>
      <c r="B1886" s="281">
        <v>468</v>
      </c>
      <c r="C1886" s="291"/>
      <c r="D1886" s="285"/>
      <c r="E1886" s="285"/>
      <c r="F1886" s="285"/>
      <c r="G1886" s="285"/>
      <c r="H1886" s="285"/>
      <c r="I1886" s="286"/>
      <c r="J1886" s="286"/>
      <c r="K1886" s="312" t="s">
        <v>1690</v>
      </c>
      <c r="L1886" s="286"/>
      <c r="M1886" s="286"/>
      <c r="N1886" s="286"/>
      <c r="O1886" s="286"/>
      <c r="P1886" s="286"/>
    </row>
    <row r="1887" spans="1:16">
      <c r="A1887" s="285"/>
      <c r="B1887" s="281"/>
      <c r="C1887" s="291"/>
      <c r="D1887" s="285"/>
      <c r="E1887" s="285"/>
      <c r="F1887" s="285"/>
      <c r="G1887" s="285"/>
      <c r="H1887" s="285"/>
      <c r="I1887" s="286"/>
      <c r="J1887" s="286"/>
      <c r="K1887" s="313"/>
      <c r="L1887" s="286"/>
      <c r="M1887" s="286"/>
      <c r="N1887" s="286"/>
      <c r="O1887" s="286"/>
      <c r="P1887" s="286"/>
    </row>
    <row r="1888" spans="1:16">
      <c r="A1888" s="285"/>
      <c r="B1888" s="281"/>
      <c r="C1888" s="291"/>
      <c r="D1888" s="285"/>
      <c r="E1888" s="285"/>
      <c r="F1888" s="285"/>
      <c r="G1888" s="285"/>
      <c r="H1888" s="285"/>
      <c r="I1888" s="286"/>
      <c r="J1888" s="286"/>
      <c r="K1888" s="313"/>
      <c r="L1888" s="286"/>
      <c r="M1888" s="286"/>
      <c r="N1888" s="286"/>
      <c r="O1888" s="286"/>
      <c r="P1888" s="286"/>
    </row>
    <row r="1889" spans="1:16">
      <c r="A1889" s="285"/>
      <c r="B1889" s="281"/>
      <c r="C1889" s="291"/>
      <c r="D1889" s="285"/>
      <c r="E1889" s="285"/>
      <c r="F1889" s="285"/>
      <c r="G1889" s="285"/>
      <c r="H1889" s="285"/>
      <c r="I1889" s="286"/>
      <c r="J1889" s="286"/>
      <c r="K1889" s="314"/>
      <c r="L1889" s="286"/>
      <c r="M1889" s="286"/>
      <c r="N1889" s="286"/>
      <c r="O1889" s="286"/>
      <c r="P1889" s="286"/>
    </row>
    <row r="1890" spans="1:16">
      <c r="A1890" s="281"/>
      <c r="B1890" s="281">
        <v>469</v>
      </c>
      <c r="C1890" s="282"/>
      <c r="D1890" s="281"/>
      <c r="E1890" s="281"/>
      <c r="F1890" s="281"/>
      <c r="G1890" s="281"/>
      <c r="H1890" s="281"/>
      <c r="I1890" s="281"/>
      <c r="J1890" s="321"/>
      <c r="K1890" s="312" t="s">
        <v>1691</v>
      </c>
      <c r="L1890" s="321"/>
      <c r="M1890" s="322"/>
      <c r="N1890" s="322"/>
      <c r="O1890" s="322"/>
      <c r="P1890" s="322"/>
    </row>
    <row r="1891" spans="1:16">
      <c r="A1891" s="281"/>
      <c r="B1891" s="281"/>
      <c r="C1891" s="282"/>
      <c r="D1891" s="281"/>
      <c r="E1891" s="281"/>
      <c r="F1891" s="281"/>
      <c r="G1891" s="281"/>
      <c r="H1891" s="281"/>
      <c r="I1891" s="281"/>
      <c r="J1891" s="319"/>
      <c r="K1891" s="313"/>
      <c r="L1891" s="319"/>
      <c r="M1891" s="313"/>
      <c r="N1891" s="313"/>
      <c r="O1891" s="313"/>
      <c r="P1891" s="313"/>
    </row>
    <row r="1892" spans="1:16">
      <c r="A1892" s="281"/>
      <c r="B1892" s="281"/>
      <c r="C1892" s="282"/>
      <c r="D1892" s="281"/>
      <c r="E1892" s="281"/>
      <c r="F1892" s="281"/>
      <c r="G1892" s="281"/>
      <c r="H1892" s="281"/>
      <c r="I1892" s="292"/>
      <c r="J1892" s="319"/>
      <c r="K1892" s="313"/>
      <c r="L1892" s="319"/>
      <c r="M1892" s="313"/>
      <c r="N1892" s="313"/>
      <c r="O1892" s="313"/>
      <c r="P1892" s="313"/>
    </row>
    <row r="1893" spans="1:16">
      <c r="A1893" s="281"/>
      <c r="B1893" s="281"/>
      <c r="C1893" s="282"/>
      <c r="D1893" s="281"/>
      <c r="E1893" s="281"/>
      <c r="F1893" s="281"/>
      <c r="G1893" s="281"/>
      <c r="H1893" s="281"/>
      <c r="I1893" s="292"/>
      <c r="J1893" s="320"/>
      <c r="K1893" s="314"/>
      <c r="L1893" s="320"/>
      <c r="M1893" s="314"/>
      <c r="N1893" s="314"/>
      <c r="O1893" s="314"/>
      <c r="P1893" s="314"/>
    </row>
    <row r="1894" spans="1:16">
      <c r="A1894" s="285"/>
      <c r="B1894" s="281">
        <v>470</v>
      </c>
      <c r="C1894" s="291"/>
      <c r="D1894" s="285"/>
      <c r="E1894" s="285"/>
      <c r="F1894" s="285"/>
      <c r="G1894" s="285"/>
      <c r="H1894" s="285"/>
      <c r="I1894" s="285"/>
      <c r="J1894" s="285"/>
      <c r="K1894" s="312" t="s">
        <v>1692</v>
      </c>
      <c r="L1894" s="285"/>
      <c r="M1894" s="285"/>
      <c r="N1894" s="285"/>
      <c r="O1894" s="285"/>
      <c r="P1894" s="285"/>
    </row>
    <row r="1895" spans="1:16">
      <c r="A1895" s="285"/>
      <c r="B1895" s="281"/>
      <c r="C1895" s="291"/>
      <c r="D1895" s="285"/>
      <c r="E1895" s="285"/>
      <c r="F1895" s="285"/>
      <c r="G1895" s="285"/>
      <c r="H1895" s="285"/>
      <c r="I1895" s="285"/>
      <c r="J1895" s="285"/>
      <c r="K1895" s="313"/>
      <c r="L1895" s="285"/>
      <c r="M1895" s="285"/>
      <c r="N1895" s="285"/>
      <c r="O1895" s="285"/>
      <c r="P1895" s="285"/>
    </row>
    <row r="1896" spans="1:16">
      <c r="A1896" s="285"/>
      <c r="B1896" s="281"/>
      <c r="C1896" s="291"/>
      <c r="D1896" s="285"/>
      <c r="E1896" s="285"/>
      <c r="F1896" s="285"/>
      <c r="G1896" s="285"/>
      <c r="H1896" s="285"/>
      <c r="I1896" s="285"/>
      <c r="J1896" s="285"/>
      <c r="K1896" s="313"/>
      <c r="L1896" s="285"/>
      <c r="M1896" s="285"/>
      <c r="N1896" s="285"/>
      <c r="O1896" s="285"/>
      <c r="P1896" s="285"/>
    </row>
    <row r="1897" spans="1:16">
      <c r="A1897" s="285"/>
      <c r="B1897" s="281"/>
      <c r="C1897" s="291"/>
      <c r="D1897" s="285"/>
      <c r="E1897" s="285"/>
      <c r="F1897" s="285"/>
      <c r="G1897" s="285"/>
      <c r="H1897" s="285"/>
      <c r="I1897" s="285"/>
      <c r="J1897" s="285"/>
      <c r="K1897" s="314"/>
      <c r="L1897" s="285"/>
      <c r="M1897" s="285"/>
      <c r="N1897" s="285"/>
      <c r="O1897" s="285"/>
      <c r="P1897" s="285"/>
    </row>
    <row r="1898" spans="1:16">
      <c r="A1898" s="281"/>
      <c r="B1898" s="281">
        <v>471</v>
      </c>
      <c r="C1898" s="282"/>
      <c r="D1898" s="281"/>
      <c r="E1898" s="281"/>
      <c r="F1898" s="281"/>
      <c r="G1898" s="281"/>
      <c r="H1898" s="281"/>
      <c r="I1898" s="281"/>
      <c r="J1898" s="321"/>
      <c r="K1898" s="312" t="s">
        <v>1693</v>
      </c>
      <c r="L1898" s="321"/>
      <c r="M1898" s="322"/>
      <c r="N1898" s="322"/>
      <c r="O1898" s="322"/>
      <c r="P1898" s="322"/>
    </row>
    <row r="1899" spans="1:16">
      <c r="A1899" s="281"/>
      <c r="B1899" s="281"/>
      <c r="C1899" s="282"/>
      <c r="D1899" s="281"/>
      <c r="E1899" s="281"/>
      <c r="F1899" s="281"/>
      <c r="G1899" s="281"/>
      <c r="H1899" s="281"/>
      <c r="I1899" s="281"/>
      <c r="J1899" s="319"/>
      <c r="K1899" s="313"/>
      <c r="L1899" s="319"/>
      <c r="M1899" s="313"/>
      <c r="N1899" s="313"/>
      <c r="O1899" s="313"/>
      <c r="P1899" s="313"/>
    </row>
    <row r="1900" spans="1:16">
      <c r="A1900" s="281"/>
      <c r="B1900" s="281"/>
      <c r="C1900" s="282"/>
      <c r="D1900" s="281"/>
      <c r="E1900" s="281"/>
      <c r="F1900" s="281"/>
      <c r="G1900" s="281"/>
      <c r="H1900" s="281"/>
      <c r="I1900" s="292"/>
      <c r="J1900" s="319"/>
      <c r="K1900" s="313"/>
      <c r="L1900" s="319"/>
      <c r="M1900" s="313"/>
      <c r="N1900" s="313"/>
      <c r="O1900" s="313"/>
      <c r="P1900" s="313"/>
    </row>
    <row r="1901" spans="1:16">
      <c r="A1901" s="281"/>
      <c r="B1901" s="281"/>
      <c r="C1901" s="282"/>
      <c r="D1901" s="281"/>
      <c r="E1901" s="281"/>
      <c r="F1901" s="281"/>
      <c r="G1901" s="281"/>
      <c r="H1901" s="281"/>
      <c r="I1901" s="292"/>
      <c r="J1901" s="320"/>
      <c r="K1901" s="314"/>
      <c r="L1901" s="320"/>
      <c r="M1901" s="314"/>
      <c r="N1901" s="314"/>
      <c r="O1901" s="314"/>
      <c r="P1901" s="314"/>
    </row>
    <row r="1902" spans="1:16">
      <c r="A1902" s="285"/>
      <c r="B1902" s="281">
        <v>472</v>
      </c>
      <c r="C1902" s="291"/>
      <c r="D1902" s="285"/>
      <c r="E1902" s="285"/>
      <c r="F1902" s="285"/>
      <c r="G1902" s="285"/>
      <c r="H1902" s="285"/>
      <c r="I1902" s="285"/>
      <c r="J1902" s="285"/>
      <c r="K1902" s="312" t="s">
        <v>1694</v>
      </c>
      <c r="L1902" s="285"/>
      <c r="M1902" s="285"/>
      <c r="N1902" s="285"/>
      <c r="O1902" s="285"/>
      <c r="P1902" s="285"/>
    </row>
    <row r="1903" spans="1:16">
      <c r="A1903" s="285"/>
      <c r="B1903" s="281"/>
      <c r="C1903" s="291"/>
      <c r="D1903" s="285"/>
      <c r="E1903" s="285"/>
      <c r="F1903" s="285"/>
      <c r="G1903" s="285"/>
      <c r="H1903" s="285"/>
      <c r="I1903" s="285"/>
      <c r="J1903" s="285"/>
      <c r="K1903" s="313"/>
      <c r="L1903" s="285"/>
      <c r="M1903" s="285"/>
      <c r="N1903" s="285"/>
      <c r="O1903" s="285"/>
      <c r="P1903" s="285"/>
    </row>
    <row r="1904" spans="1:16">
      <c r="A1904" s="285"/>
      <c r="B1904" s="281"/>
      <c r="C1904" s="291"/>
      <c r="D1904" s="285"/>
      <c r="E1904" s="285"/>
      <c r="F1904" s="285"/>
      <c r="G1904" s="285"/>
      <c r="H1904" s="285"/>
      <c r="I1904" s="285"/>
      <c r="J1904" s="285"/>
      <c r="K1904" s="313"/>
      <c r="L1904" s="285"/>
      <c r="M1904" s="285"/>
      <c r="N1904" s="285"/>
      <c r="O1904" s="285"/>
      <c r="P1904" s="285"/>
    </row>
    <row r="1905" spans="1:16">
      <c r="A1905" s="285"/>
      <c r="B1905" s="281"/>
      <c r="C1905" s="291"/>
      <c r="D1905" s="285"/>
      <c r="E1905" s="285"/>
      <c r="F1905" s="285"/>
      <c r="G1905" s="285"/>
      <c r="H1905" s="285"/>
      <c r="I1905" s="285"/>
      <c r="J1905" s="285"/>
      <c r="K1905" s="314"/>
      <c r="L1905" s="285"/>
      <c r="M1905" s="285"/>
      <c r="N1905" s="285"/>
      <c r="O1905" s="285"/>
      <c r="P1905" s="285"/>
    </row>
    <row r="1906" spans="1:16">
      <c r="A1906" s="281"/>
      <c r="B1906" s="281">
        <v>473</v>
      </c>
      <c r="C1906" s="282"/>
      <c r="D1906" s="281"/>
      <c r="E1906" s="281"/>
      <c r="F1906" s="281"/>
      <c r="G1906" s="281"/>
      <c r="H1906" s="281"/>
      <c r="I1906" s="281"/>
      <c r="J1906" s="321"/>
      <c r="K1906" s="312" t="e">
        <f>#REF!</f>
        <v>#REF!</v>
      </c>
      <c r="L1906" s="321"/>
      <c r="M1906" s="322"/>
      <c r="N1906" s="322"/>
      <c r="O1906" s="322"/>
      <c r="P1906" s="322"/>
    </row>
    <row r="1907" spans="1:16">
      <c r="A1907" s="281"/>
      <c r="B1907" s="281"/>
      <c r="C1907" s="282"/>
      <c r="D1907" s="281"/>
      <c r="E1907" s="281"/>
      <c r="F1907" s="281"/>
      <c r="G1907" s="281"/>
      <c r="H1907" s="281"/>
      <c r="I1907" s="281"/>
      <c r="J1907" s="319"/>
      <c r="K1907" s="313"/>
      <c r="L1907" s="319"/>
      <c r="M1907" s="313"/>
      <c r="N1907" s="313"/>
      <c r="O1907" s="313"/>
      <c r="P1907" s="313"/>
    </row>
    <row r="1908" spans="1:16">
      <c r="A1908" s="281"/>
      <c r="B1908" s="281"/>
      <c r="C1908" s="282"/>
      <c r="D1908" s="281"/>
      <c r="E1908" s="281"/>
      <c r="F1908" s="281"/>
      <c r="G1908" s="281"/>
      <c r="H1908" s="281"/>
      <c r="I1908" s="292"/>
      <c r="J1908" s="319"/>
      <c r="K1908" s="313"/>
      <c r="L1908" s="319"/>
      <c r="M1908" s="313"/>
      <c r="N1908" s="313"/>
      <c r="O1908" s="313"/>
      <c r="P1908" s="313"/>
    </row>
    <row r="1909" spans="1:16">
      <c r="A1909" s="281"/>
      <c r="B1909" s="281"/>
      <c r="C1909" s="282"/>
      <c r="D1909" s="281"/>
      <c r="E1909" s="281"/>
      <c r="F1909" s="281"/>
      <c r="G1909" s="281"/>
      <c r="H1909" s="281"/>
      <c r="I1909" s="292"/>
      <c r="J1909" s="320"/>
      <c r="K1909" s="314"/>
      <c r="L1909" s="320"/>
      <c r="M1909" s="314"/>
      <c r="N1909" s="314"/>
      <c r="O1909" s="314"/>
      <c r="P1909" s="314"/>
    </row>
    <row r="1910" spans="1:16">
      <c r="A1910" s="285"/>
      <c r="B1910" s="281">
        <v>474</v>
      </c>
      <c r="C1910" s="291"/>
      <c r="D1910" s="285"/>
      <c r="E1910" s="285"/>
      <c r="F1910" s="285"/>
      <c r="G1910" s="285"/>
      <c r="H1910" s="285"/>
      <c r="I1910" s="286"/>
      <c r="J1910" s="286"/>
      <c r="K1910" s="312" t="e">
        <f>#REF!</f>
        <v>#REF!</v>
      </c>
      <c r="L1910" s="286"/>
      <c r="M1910" s="286"/>
      <c r="N1910" s="286"/>
      <c r="O1910" s="286"/>
      <c r="P1910" s="286"/>
    </row>
    <row r="1911" spans="1:16">
      <c r="A1911" s="285"/>
      <c r="B1911" s="281"/>
      <c r="C1911" s="291"/>
      <c r="D1911" s="285"/>
      <c r="E1911" s="285"/>
      <c r="F1911" s="285"/>
      <c r="G1911" s="285"/>
      <c r="H1911" s="285"/>
      <c r="I1911" s="286"/>
      <c r="J1911" s="286"/>
      <c r="K1911" s="313"/>
      <c r="L1911" s="286"/>
      <c r="M1911" s="286"/>
      <c r="N1911" s="286"/>
      <c r="O1911" s="286"/>
      <c r="P1911" s="286"/>
    </row>
    <row r="1912" spans="1:16">
      <c r="A1912" s="285"/>
      <c r="B1912" s="281"/>
      <c r="C1912" s="291"/>
      <c r="D1912" s="285"/>
      <c r="E1912" s="285"/>
      <c r="F1912" s="285"/>
      <c r="G1912" s="285"/>
      <c r="H1912" s="285"/>
      <c r="I1912" s="286"/>
      <c r="J1912" s="286"/>
      <c r="K1912" s="313"/>
      <c r="L1912" s="286"/>
      <c r="M1912" s="286"/>
      <c r="N1912" s="286"/>
      <c r="O1912" s="286"/>
      <c r="P1912" s="286"/>
    </row>
    <row r="1913" spans="1:16">
      <c r="A1913" s="285"/>
      <c r="B1913" s="281"/>
      <c r="C1913" s="291"/>
      <c r="D1913" s="285"/>
      <c r="E1913" s="285"/>
      <c r="F1913" s="285"/>
      <c r="G1913" s="285"/>
      <c r="H1913" s="285"/>
      <c r="I1913" s="286"/>
      <c r="J1913" s="286"/>
      <c r="K1913" s="314"/>
      <c r="L1913" s="286"/>
      <c r="M1913" s="286"/>
      <c r="N1913" s="286"/>
      <c r="O1913" s="286"/>
      <c r="P1913" s="286"/>
    </row>
    <row r="1914" spans="1:16">
      <c r="A1914" s="281"/>
      <c r="B1914" s="281">
        <v>475</v>
      </c>
      <c r="C1914" s="282"/>
      <c r="D1914" s="281"/>
      <c r="E1914" s="281"/>
      <c r="F1914" s="281"/>
      <c r="G1914" s="281"/>
      <c r="H1914" s="281"/>
      <c r="I1914" s="281"/>
      <c r="J1914" s="321"/>
      <c r="K1914" s="312" t="e">
        <f>#REF!</f>
        <v>#REF!</v>
      </c>
      <c r="L1914" s="321"/>
      <c r="M1914" s="322"/>
      <c r="N1914" s="322"/>
      <c r="O1914" s="322"/>
      <c r="P1914" s="322"/>
    </row>
    <row r="1915" spans="1:16">
      <c r="A1915" s="281"/>
      <c r="B1915" s="281"/>
      <c r="C1915" s="282"/>
      <c r="D1915" s="281"/>
      <c r="E1915" s="281"/>
      <c r="F1915" s="281"/>
      <c r="G1915" s="281"/>
      <c r="H1915" s="281"/>
      <c r="I1915" s="281"/>
      <c r="J1915" s="319"/>
      <c r="K1915" s="313"/>
      <c r="L1915" s="319"/>
      <c r="M1915" s="313"/>
      <c r="N1915" s="313"/>
      <c r="O1915" s="313"/>
      <c r="P1915" s="313"/>
    </row>
    <row r="1916" spans="1:16">
      <c r="A1916" s="281"/>
      <c r="B1916" s="281"/>
      <c r="C1916" s="282"/>
      <c r="D1916" s="281"/>
      <c r="E1916" s="281"/>
      <c r="F1916" s="281"/>
      <c r="G1916" s="281"/>
      <c r="H1916" s="281"/>
      <c r="I1916" s="292"/>
      <c r="J1916" s="319"/>
      <c r="K1916" s="313"/>
      <c r="L1916" s="319"/>
      <c r="M1916" s="313"/>
      <c r="N1916" s="313"/>
      <c r="O1916" s="313"/>
      <c r="P1916" s="313"/>
    </row>
    <row r="1917" spans="1:16">
      <c r="A1917" s="281"/>
      <c r="B1917" s="281"/>
      <c r="C1917" s="282"/>
      <c r="D1917" s="281"/>
      <c r="E1917" s="281"/>
      <c r="F1917" s="281"/>
      <c r="G1917" s="281"/>
      <c r="H1917" s="281"/>
      <c r="I1917" s="292"/>
      <c r="J1917" s="320"/>
      <c r="K1917" s="314"/>
      <c r="L1917" s="320"/>
      <c r="M1917" s="314"/>
      <c r="N1917" s="314"/>
      <c r="O1917" s="314"/>
      <c r="P1917" s="314"/>
    </row>
    <row r="1918" spans="1:16">
      <c r="A1918" s="285"/>
      <c r="B1918" s="281">
        <v>476</v>
      </c>
      <c r="C1918" s="291"/>
      <c r="D1918" s="285"/>
      <c r="E1918" s="285"/>
      <c r="F1918" s="285"/>
      <c r="G1918" s="285"/>
      <c r="H1918" s="285"/>
      <c r="I1918" s="285"/>
      <c r="J1918" s="285"/>
      <c r="K1918" s="312" t="e">
        <f>#REF!</f>
        <v>#REF!</v>
      </c>
      <c r="L1918" s="285"/>
      <c r="M1918" s="285"/>
      <c r="N1918" s="285"/>
      <c r="O1918" s="285"/>
      <c r="P1918" s="285"/>
    </row>
    <row r="1919" spans="1:16">
      <c r="A1919" s="285"/>
      <c r="B1919" s="281"/>
      <c r="C1919" s="291"/>
      <c r="D1919" s="285"/>
      <c r="E1919" s="285"/>
      <c r="F1919" s="285"/>
      <c r="G1919" s="285"/>
      <c r="H1919" s="285"/>
      <c r="I1919" s="285"/>
      <c r="J1919" s="285"/>
      <c r="K1919" s="313"/>
      <c r="L1919" s="285"/>
      <c r="M1919" s="285"/>
      <c r="N1919" s="285"/>
      <c r="O1919" s="285"/>
      <c r="P1919" s="285"/>
    </row>
    <row r="1920" spans="1:16">
      <c r="A1920" s="285"/>
      <c r="B1920" s="281"/>
      <c r="C1920" s="291"/>
      <c r="D1920" s="285"/>
      <c r="E1920" s="285"/>
      <c r="F1920" s="285"/>
      <c r="G1920" s="285"/>
      <c r="H1920" s="285"/>
      <c r="I1920" s="285"/>
      <c r="J1920" s="285"/>
      <c r="K1920" s="313"/>
      <c r="L1920" s="285"/>
      <c r="M1920" s="285"/>
      <c r="N1920" s="285"/>
      <c r="O1920" s="285"/>
      <c r="P1920" s="285"/>
    </row>
    <row r="1921" spans="1:16">
      <c r="A1921" s="285"/>
      <c r="B1921" s="281"/>
      <c r="C1921" s="291"/>
      <c r="D1921" s="285"/>
      <c r="E1921" s="285"/>
      <c r="F1921" s="285"/>
      <c r="G1921" s="285"/>
      <c r="H1921" s="285"/>
      <c r="I1921" s="285"/>
      <c r="J1921" s="285"/>
      <c r="K1921" s="314"/>
      <c r="L1921" s="285"/>
      <c r="M1921" s="285"/>
      <c r="N1921" s="285"/>
      <c r="O1921" s="285"/>
      <c r="P1921" s="285"/>
    </row>
    <row r="1922" spans="1:16">
      <c r="A1922" s="281"/>
      <c r="B1922" s="281">
        <v>477</v>
      </c>
      <c r="C1922" s="282"/>
      <c r="D1922" s="281"/>
      <c r="E1922" s="281"/>
      <c r="F1922" s="281"/>
      <c r="G1922" s="281"/>
      <c r="H1922" s="281"/>
      <c r="I1922" s="281"/>
      <c r="J1922" s="321"/>
      <c r="K1922" s="312" t="e">
        <f>#REF!</f>
        <v>#REF!</v>
      </c>
      <c r="L1922" s="321"/>
      <c r="M1922" s="322"/>
      <c r="N1922" s="322"/>
      <c r="O1922" s="322"/>
      <c r="P1922" s="322"/>
    </row>
    <row r="1923" spans="1:16">
      <c r="A1923" s="281"/>
      <c r="B1923" s="281"/>
      <c r="C1923" s="282"/>
      <c r="D1923" s="281"/>
      <c r="E1923" s="281"/>
      <c r="F1923" s="281"/>
      <c r="G1923" s="281"/>
      <c r="H1923" s="281"/>
      <c r="I1923" s="281"/>
      <c r="J1923" s="319"/>
      <c r="K1923" s="313"/>
      <c r="L1923" s="319"/>
      <c r="M1923" s="313"/>
      <c r="N1923" s="313"/>
      <c r="O1923" s="313"/>
      <c r="P1923" s="313"/>
    </row>
    <row r="1924" spans="1:16">
      <c r="A1924" s="281"/>
      <c r="B1924" s="281"/>
      <c r="C1924" s="282"/>
      <c r="D1924" s="281"/>
      <c r="E1924" s="281"/>
      <c r="F1924" s="281"/>
      <c r="G1924" s="281"/>
      <c r="H1924" s="281"/>
      <c r="I1924" s="292"/>
      <c r="J1924" s="319"/>
      <c r="K1924" s="313"/>
      <c r="L1924" s="319"/>
      <c r="M1924" s="313"/>
      <c r="N1924" s="313"/>
      <c r="O1924" s="313"/>
      <c r="P1924" s="313"/>
    </row>
    <row r="1925" spans="1:16">
      <c r="A1925" s="281"/>
      <c r="B1925" s="281"/>
      <c r="C1925" s="282"/>
      <c r="D1925" s="281"/>
      <c r="E1925" s="281"/>
      <c r="F1925" s="281"/>
      <c r="G1925" s="281"/>
      <c r="H1925" s="281"/>
      <c r="I1925" s="292"/>
      <c r="J1925" s="320"/>
      <c r="K1925" s="314"/>
      <c r="L1925" s="320"/>
      <c r="M1925" s="314"/>
      <c r="N1925" s="314"/>
      <c r="O1925" s="314"/>
      <c r="P1925" s="314"/>
    </row>
    <row r="1926" spans="1:16">
      <c r="A1926" s="285"/>
      <c r="B1926" s="281">
        <v>478</v>
      </c>
      <c r="C1926" s="291"/>
      <c r="D1926" s="285"/>
      <c r="E1926" s="285"/>
      <c r="F1926" s="285"/>
      <c r="G1926" s="285"/>
      <c r="H1926" s="285"/>
      <c r="I1926" s="285"/>
      <c r="J1926" s="285"/>
      <c r="K1926" s="312" t="e">
        <f>#REF!</f>
        <v>#REF!</v>
      </c>
      <c r="L1926" s="285"/>
      <c r="M1926" s="286"/>
      <c r="N1926" s="286"/>
      <c r="O1926" s="286"/>
      <c r="P1926" s="286"/>
    </row>
    <row r="1927" spans="1:16">
      <c r="A1927" s="285"/>
      <c r="B1927" s="281"/>
      <c r="C1927" s="291"/>
      <c r="D1927" s="285"/>
      <c r="E1927" s="285"/>
      <c r="F1927" s="285"/>
      <c r="G1927" s="285"/>
      <c r="H1927" s="285"/>
      <c r="I1927" s="285"/>
      <c r="J1927" s="285"/>
      <c r="K1927" s="313"/>
      <c r="L1927" s="285"/>
      <c r="M1927" s="286"/>
      <c r="N1927" s="286"/>
      <c r="O1927" s="286"/>
      <c r="P1927" s="286"/>
    </row>
    <row r="1928" spans="1:16">
      <c r="A1928" s="285"/>
      <c r="B1928" s="281"/>
      <c r="C1928" s="291"/>
      <c r="D1928" s="285"/>
      <c r="E1928" s="285"/>
      <c r="F1928" s="285"/>
      <c r="G1928" s="285"/>
      <c r="H1928" s="285"/>
      <c r="I1928" s="285"/>
      <c r="J1928" s="285"/>
      <c r="K1928" s="313"/>
      <c r="L1928" s="285"/>
      <c r="M1928" s="286"/>
      <c r="N1928" s="286"/>
      <c r="O1928" s="286"/>
      <c r="P1928" s="286"/>
    </row>
    <row r="1929" spans="1:16">
      <c r="A1929" s="285"/>
      <c r="B1929" s="281"/>
      <c r="C1929" s="291"/>
      <c r="D1929" s="285"/>
      <c r="E1929" s="285"/>
      <c r="F1929" s="285"/>
      <c r="G1929" s="285"/>
      <c r="H1929" s="285"/>
      <c r="I1929" s="285"/>
      <c r="J1929" s="285"/>
      <c r="K1929" s="314"/>
      <c r="L1929" s="285"/>
      <c r="M1929" s="286"/>
      <c r="N1929" s="286"/>
      <c r="O1929" s="286"/>
      <c r="P1929" s="286"/>
    </row>
    <row r="1930" spans="1:16">
      <c r="A1930" s="281"/>
      <c r="B1930" s="281">
        <v>479</v>
      </c>
      <c r="C1930" s="282"/>
      <c r="D1930" s="281"/>
      <c r="E1930" s="281"/>
      <c r="F1930" s="281"/>
      <c r="G1930" s="281"/>
      <c r="H1930" s="281"/>
      <c r="I1930" s="281"/>
      <c r="J1930" s="321"/>
      <c r="K1930" s="312" t="e">
        <f>#REF!</f>
        <v>#REF!</v>
      </c>
      <c r="L1930" s="321"/>
      <c r="M1930" s="322"/>
      <c r="N1930" s="322"/>
      <c r="O1930" s="322"/>
      <c r="P1930" s="322"/>
    </row>
    <row r="1931" spans="1:16">
      <c r="A1931" s="281"/>
      <c r="B1931" s="281"/>
      <c r="C1931" s="282"/>
      <c r="D1931" s="281"/>
      <c r="E1931" s="281"/>
      <c r="F1931" s="281"/>
      <c r="G1931" s="281"/>
      <c r="H1931" s="281"/>
      <c r="I1931" s="281"/>
      <c r="J1931" s="319"/>
      <c r="K1931" s="313"/>
      <c r="L1931" s="319"/>
      <c r="M1931" s="313"/>
      <c r="N1931" s="313"/>
      <c r="O1931" s="313"/>
      <c r="P1931" s="313"/>
    </row>
    <row r="1932" spans="1:16">
      <c r="A1932" s="281"/>
      <c r="B1932" s="281"/>
      <c r="C1932" s="282"/>
      <c r="D1932" s="281"/>
      <c r="E1932" s="281"/>
      <c r="F1932" s="281"/>
      <c r="G1932" s="281"/>
      <c r="H1932" s="281"/>
      <c r="I1932" s="292"/>
      <c r="J1932" s="319"/>
      <c r="K1932" s="313"/>
      <c r="L1932" s="319"/>
      <c r="M1932" s="313"/>
      <c r="N1932" s="313"/>
      <c r="O1932" s="313"/>
      <c r="P1932" s="313"/>
    </row>
    <row r="1933" spans="1:16">
      <c r="A1933" s="281"/>
      <c r="B1933" s="281"/>
      <c r="C1933" s="282"/>
      <c r="D1933" s="281"/>
      <c r="E1933" s="281"/>
      <c r="F1933" s="281"/>
      <c r="G1933" s="281"/>
      <c r="H1933" s="281"/>
      <c r="I1933" s="292"/>
      <c r="J1933" s="320"/>
      <c r="K1933" s="314"/>
      <c r="L1933" s="320"/>
      <c r="M1933" s="314"/>
      <c r="N1933" s="314"/>
      <c r="O1933" s="314"/>
      <c r="P1933" s="314"/>
    </row>
    <row r="1934" spans="1:16">
      <c r="A1934" s="285"/>
      <c r="B1934" s="281">
        <v>480</v>
      </c>
      <c r="C1934" s="291"/>
      <c r="D1934" s="285"/>
      <c r="E1934" s="285"/>
      <c r="F1934" s="285"/>
      <c r="G1934" s="285"/>
      <c r="H1934" s="285"/>
      <c r="I1934" s="285"/>
      <c r="J1934" s="285"/>
      <c r="K1934" s="312" t="e">
        <f>#REF!</f>
        <v>#REF!</v>
      </c>
      <c r="L1934" s="285"/>
      <c r="M1934" s="285"/>
      <c r="N1934" s="285"/>
      <c r="O1934" s="285"/>
      <c r="P1934" s="285"/>
    </row>
    <row r="1935" spans="1:16">
      <c r="A1935" s="285"/>
      <c r="B1935" s="281"/>
      <c r="C1935" s="291"/>
      <c r="D1935" s="285"/>
      <c r="E1935" s="285"/>
      <c r="F1935" s="285"/>
      <c r="G1935" s="285"/>
      <c r="H1935" s="285"/>
      <c r="I1935" s="285"/>
      <c r="J1935" s="285"/>
      <c r="K1935" s="313"/>
      <c r="L1935" s="285"/>
      <c r="M1935" s="285"/>
      <c r="N1935" s="285"/>
      <c r="O1935" s="285"/>
      <c r="P1935" s="285"/>
    </row>
    <row r="1936" spans="1:16">
      <c r="A1936" s="285"/>
      <c r="B1936" s="281"/>
      <c r="C1936" s="291"/>
      <c r="D1936" s="285"/>
      <c r="E1936" s="285"/>
      <c r="F1936" s="285"/>
      <c r="G1936" s="285"/>
      <c r="H1936" s="285"/>
      <c r="I1936" s="285"/>
      <c r="J1936" s="285"/>
      <c r="K1936" s="313"/>
      <c r="L1936" s="285"/>
      <c r="M1936" s="285"/>
      <c r="N1936" s="285"/>
      <c r="O1936" s="285"/>
      <c r="P1936" s="285"/>
    </row>
    <row r="1937" spans="1:16">
      <c r="A1937" s="285"/>
      <c r="B1937" s="281"/>
      <c r="C1937" s="291"/>
      <c r="D1937" s="285"/>
      <c r="E1937" s="285"/>
      <c r="F1937" s="285"/>
      <c r="G1937" s="285"/>
      <c r="H1937" s="285"/>
      <c r="I1937" s="285"/>
      <c r="J1937" s="285"/>
      <c r="K1937" s="314"/>
      <c r="L1937" s="285"/>
      <c r="M1937" s="285"/>
      <c r="N1937" s="285"/>
      <c r="O1937" s="285"/>
      <c r="P1937" s="285"/>
    </row>
  </sheetData>
  <sheetProtection formatCells="0" formatColumns="0" formatRows="0" insertColumns="0" insertRows="0" insertHyperlinks="0" deleteColumns="0" deleteRows="0"/>
  <mergeCells count="7844">
    <mergeCell ref="J1934:J1937"/>
    <mergeCell ref="K1934:K1937"/>
    <mergeCell ref="L1934:L1937"/>
    <mergeCell ref="M1934:M1937"/>
    <mergeCell ref="N1934:N1937"/>
    <mergeCell ref="O1934:O1937"/>
    <mergeCell ref="P1934:P1937"/>
    <mergeCell ref="A1934:A1937"/>
    <mergeCell ref="B1934:B1937"/>
    <mergeCell ref="C1934:C1937"/>
    <mergeCell ref="D1934:D1937"/>
    <mergeCell ref="E1934:E1937"/>
    <mergeCell ref="F1934:F1937"/>
    <mergeCell ref="G1934:G1937"/>
    <mergeCell ref="H1934:H1937"/>
    <mergeCell ref="I1934:I1937"/>
    <mergeCell ref="J1926:J1929"/>
    <mergeCell ref="K1926:K1929"/>
    <mergeCell ref="L1926:L1929"/>
    <mergeCell ref="M1926:M1929"/>
    <mergeCell ref="N1926:N1929"/>
    <mergeCell ref="O1926:O1929"/>
    <mergeCell ref="P1926:P1929"/>
    <mergeCell ref="A1930:A1933"/>
    <mergeCell ref="B1930:B1933"/>
    <mergeCell ref="C1930:C1933"/>
    <mergeCell ref="D1930:D1933"/>
    <mergeCell ref="E1930:E1933"/>
    <mergeCell ref="F1930:F1933"/>
    <mergeCell ref="G1930:G1933"/>
    <mergeCell ref="H1930:H1933"/>
    <mergeCell ref="I1930:I1933"/>
    <mergeCell ref="J1930:J1933"/>
    <mergeCell ref="K1930:K1933"/>
    <mergeCell ref="L1930:L1933"/>
    <mergeCell ref="M1930:M1933"/>
    <mergeCell ref="N1930:N1933"/>
    <mergeCell ref="O1930:O1933"/>
    <mergeCell ref="P1930:P1933"/>
    <mergeCell ref="A1926:A1929"/>
    <mergeCell ref="B1926:B1929"/>
    <mergeCell ref="C1926:C1929"/>
    <mergeCell ref="D1926:D1929"/>
    <mergeCell ref="E1926:E1929"/>
    <mergeCell ref="F1926:F1929"/>
    <mergeCell ref="G1926:G1929"/>
    <mergeCell ref="H1926:H1929"/>
    <mergeCell ref="I1926:I1929"/>
    <mergeCell ref="J1918:J1921"/>
    <mergeCell ref="K1918:K1921"/>
    <mergeCell ref="L1918:L1921"/>
    <mergeCell ref="M1918:M1921"/>
    <mergeCell ref="N1918:N1921"/>
    <mergeCell ref="O1918:O1921"/>
    <mergeCell ref="P1918:P1921"/>
    <mergeCell ref="A1922:A1925"/>
    <mergeCell ref="B1922:B1925"/>
    <mergeCell ref="C1922:C1925"/>
    <mergeCell ref="D1922:D1925"/>
    <mergeCell ref="E1922:E1925"/>
    <mergeCell ref="F1922:F1925"/>
    <mergeCell ref="G1922:G1925"/>
    <mergeCell ref="H1922:H1925"/>
    <mergeCell ref="I1922:I1925"/>
    <mergeCell ref="J1922:J1925"/>
    <mergeCell ref="K1922:K1925"/>
    <mergeCell ref="L1922:L1925"/>
    <mergeCell ref="M1922:M1925"/>
    <mergeCell ref="N1922:N1925"/>
    <mergeCell ref="O1922:O1925"/>
    <mergeCell ref="P1922:P1925"/>
    <mergeCell ref="A1918:A1921"/>
    <mergeCell ref="B1918:B1921"/>
    <mergeCell ref="C1918:C1921"/>
    <mergeCell ref="D1918:D1921"/>
    <mergeCell ref="E1918:E1921"/>
    <mergeCell ref="F1918:F1921"/>
    <mergeCell ref="G1918:G1921"/>
    <mergeCell ref="H1918:H1921"/>
    <mergeCell ref="I1918:I1921"/>
    <mergeCell ref="J1910:J1913"/>
    <mergeCell ref="K1910:K1913"/>
    <mergeCell ref="L1910:L1913"/>
    <mergeCell ref="M1910:M1913"/>
    <mergeCell ref="N1910:N1913"/>
    <mergeCell ref="O1910:O1913"/>
    <mergeCell ref="P1910:P1913"/>
    <mergeCell ref="A1914:A1917"/>
    <mergeCell ref="B1914:B1917"/>
    <mergeCell ref="C1914:C1917"/>
    <mergeCell ref="D1914:D1917"/>
    <mergeCell ref="E1914:E1917"/>
    <mergeCell ref="F1914:F1917"/>
    <mergeCell ref="G1914:G1917"/>
    <mergeCell ref="H1914:H1917"/>
    <mergeCell ref="I1914:I1917"/>
    <mergeCell ref="J1914:J1917"/>
    <mergeCell ref="K1914:K1917"/>
    <mergeCell ref="L1914:L1917"/>
    <mergeCell ref="M1914:M1917"/>
    <mergeCell ref="N1914:N1917"/>
    <mergeCell ref="O1914:O1917"/>
    <mergeCell ref="P1914:P1917"/>
    <mergeCell ref="A1910:A1913"/>
    <mergeCell ref="B1910:B1913"/>
    <mergeCell ref="C1910:C1913"/>
    <mergeCell ref="D1910:D1913"/>
    <mergeCell ref="E1910:E1913"/>
    <mergeCell ref="F1910:F1913"/>
    <mergeCell ref="G1910:G1913"/>
    <mergeCell ref="H1910:H1913"/>
    <mergeCell ref="I1910:I1913"/>
    <mergeCell ref="J1902:J1905"/>
    <mergeCell ref="K1902:K1905"/>
    <mergeCell ref="L1902:L1905"/>
    <mergeCell ref="M1902:M1905"/>
    <mergeCell ref="N1902:N1905"/>
    <mergeCell ref="O1902:O1905"/>
    <mergeCell ref="P1902:P1905"/>
    <mergeCell ref="A1906:A1909"/>
    <mergeCell ref="B1906:B1909"/>
    <mergeCell ref="C1906:C1909"/>
    <mergeCell ref="D1906:D1909"/>
    <mergeCell ref="E1906:E1909"/>
    <mergeCell ref="F1906:F1909"/>
    <mergeCell ref="G1906:G1909"/>
    <mergeCell ref="H1906:H1909"/>
    <mergeCell ref="I1906:I1909"/>
    <mergeCell ref="J1906:J1909"/>
    <mergeCell ref="K1906:K1909"/>
    <mergeCell ref="L1906:L1909"/>
    <mergeCell ref="M1906:M1909"/>
    <mergeCell ref="N1906:N1909"/>
    <mergeCell ref="O1906:O1909"/>
    <mergeCell ref="P1906:P1909"/>
    <mergeCell ref="A1902:A1905"/>
    <mergeCell ref="B1902:B1905"/>
    <mergeCell ref="C1902:C1905"/>
    <mergeCell ref="D1902:D1905"/>
    <mergeCell ref="E1902:E1905"/>
    <mergeCell ref="F1902:F1905"/>
    <mergeCell ref="G1902:G1905"/>
    <mergeCell ref="H1902:H1905"/>
    <mergeCell ref="I1902:I1905"/>
    <mergeCell ref="J1894:J1897"/>
    <mergeCell ref="K1894:K1897"/>
    <mergeCell ref="L1894:L1897"/>
    <mergeCell ref="M1894:M1897"/>
    <mergeCell ref="N1894:N1897"/>
    <mergeCell ref="O1894:O1897"/>
    <mergeCell ref="P1894:P1897"/>
    <mergeCell ref="A1898:A1901"/>
    <mergeCell ref="B1898:B1901"/>
    <mergeCell ref="C1898:C1901"/>
    <mergeCell ref="D1898:D1901"/>
    <mergeCell ref="E1898:E1901"/>
    <mergeCell ref="F1898:F1901"/>
    <mergeCell ref="G1898:G1901"/>
    <mergeCell ref="H1898:H1901"/>
    <mergeCell ref="I1898:I1901"/>
    <mergeCell ref="J1898:J1901"/>
    <mergeCell ref="K1898:K1901"/>
    <mergeCell ref="L1898:L1901"/>
    <mergeCell ref="M1898:M1901"/>
    <mergeCell ref="N1898:N1901"/>
    <mergeCell ref="O1898:O1901"/>
    <mergeCell ref="P1898:P1901"/>
    <mergeCell ref="A1894:A1897"/>
    <mergeCell ref="B1894:B1897"/>
    <mergeCell ref="C1894:C1897"/>
    <mergeCell ref="D1894:D1897"/>
    <mergeCell ref="E1894:E1897"/>
    <mergeCell ref="F1894:F1897"/>
    <mergeCell ref="G1894:G1897"/>
    <mergeCell ref="H1894:H1897"/>
    <mergeCell ref="I1894:I1897"/>
    <mergeCell ref="J1886:J1889"/>
    <mergeCell ref="K1886:K1889"/>
    <mergeCell ref="L1886:L1889"/>
    <mergeCell ref="M1886:M1889"/>
    <mergeCell ref="N1886:N1889"/>
    <mergeCell ref="O1886:O1889"/>
    <mergeCell ref="P1886:P1889"/>
    <mergeCell ref="A1890:A1893"/>
    <mergeCell ref="B1890:B1893"/>
    <mergeCell ref="C1890:C1893"/>
    <mergeCell ref="D1890:D1893"/>
    <mergeCell ref="E1890:E1893"/>
    <mergeCell ref="F1890:F1893"/>
    <mergeCell ref="G1890:G1893"/>
    <mergeCell ref="H1890:H1893"/>
    <mergeCell ref="I1890:I1893"/>
    <mergeCell ref="J1890:J1893"/>
    <mergeCell ref="K1890:K1893"/>
    <mergeCell ref="L1890:L1893"/>
    <mergeCell ref="M1890:M1893"/>
    <mergeCell ref="N1890:N1893"/>
    <mergeCell ref="O1890:O1893"/>
    <mergeCell ref="P1890:P1893"/>
    <mergeCell ref="A1886:A1889"/>
    <mergeCell ref="B1886:B1889"/>
    <mergeCell ref="C1886:C1889"/>
    <mergeCell ref="D1886:D1889"/>
    <mergeCell ref="E1886:E1889"/>
    <mergeCell ref="F1886:F1889"/>
    <mergeCell ref="G1886:G1889"/>
    <mergeCell ref="H1886:H1889"/>
    <mergeCell ref="I1886:I1889"/>
    <mergeCell ref="J1878:J1881"/>
    <mergeCell ref="K1878:K1881"/>
    <mergeCell ref="L1878:L1881"/>
    <mergeCell ref="M1878:M1881"/>
    <mergeCell ref="N1878:N1881"/>
    <mergeCell ref="O1878:O1881"/>
    <mergeCell ref="P1878:P1881"/>
    <mergeCell ref="A1882:A1885"/>
    <mergeCell ref="B1882:B1885"/>
    <mergeCell ref="C1882:C1885"/>
    <mergeCell ref="D1882:D1885"/>
    <mergeCell ref="E1882:E1885"/>
    <mergeCell ref="F1882:F1885"/>
    <mergeCell ref="G1882:G1885"/>
    <mergeCell ref="H1882:H1885"/>
    <mergeCell ref="I1882:I1885"/>
    <mergeCell ref="J1882:J1885"/>
    <mergeCell ref="K1882:K1885"/>
    <mergeCell ref="L1882:L1885"/>
    <mergeCell ref="M1882:M1885"/>
    <mergeCell ref="N1882:N1885"/>
    <mergeCell ref="O1882:O1885"/>
    <mergeCell ref="P1882:P1885"/>
    <mergeCell ref="A1878:A1881"/>
    <mergeCell ref="B1878:B1881"/>
    <mergeCell ref="C1878:C1881"/>
    <mergeCell ref="D1878:D1881"/>
    <mergeCell ref="E1878:E1881"/>
    <mergeCell ref="F1878:F1881"/>
    <mergeCell ref="G1878:G1881"/>
    <mergeCell ref="H1878:H1881"/>
    <mergeCell ref="I1878:I1881"/>
    <mergeCell ref="J1870:J1873"/>
    <mergeCell ref="K1870:K1873"/>
    <mergeCell ref="L1870:L1873"/>
    <mergeCell ref="M1870:M1873"/>
    <mergeCell ref="N1870:N1873"/>
    <mergeCell ref="O1870:O1873"/>
    <mergeCell ref="P1870:P1873"/>
    <mergeCell ref="A1874:A1877"/>
    <mergeCell ref="B1874:B1877"/>
    <mergeCell ref="C1874:C1877"/>
    <mergeCell ref="D1874:D1877"/>
    <mergeCell ref="E1874:E1877"/>
    <mergeCell ref="F1874:F1877"/>
    <mergeCell ref="G1874:G1877"/>
    <mergeCell ref="H1874:H1877"/>
    <mergeCell ref="I1874:I1877"/>
    <mergeCell ref="J1874:J1877"/>
    <mergeCell ref="K1874:K1877"/>
    <mergeCell ref="L1874:L1877"/>
    <mergeCell ref="M1874:M1877"/>
    <mergeCell ref="N1874:N1877"/>
    <mergeCell ref="O1874:O1877"/>
    <mergeCell ref="P1874:P1877"/>
    <mergeCell ref="A1870:A1873"/>
    <mergeCell ref="B1870:B1873"/>
    <mergeCell ref="C1870:C1873"/>
    <mergeCell ref="D1870:D1873"/>
    <mergeCell ref="E1870:E1873"/>
    <mergeCell ref="F1870:F1873"/>
    <mergeCell ref="G1870:G1873"/>
    <mergeCell ref="H1870:H1873"/>
    <mergeCell ref="I1870:I1873"/>
    <mergeCell ref="J1862:J1865"/>
    <mergeCell ref="K1862:K1865"/>
    <mergeCell ref="L1862:L1865"/>
    <mergeCell ref="M1862:M1865"/>
    <mergeCell ref="N1862:N1865"/>
    <mergeCell ref="O1862:O1865"/>
    <mergeCell ref="P1862:P1865"/>
    <mergeCell ref="A1866:A1869"/>
    <mergeCell ref="B1866:B1869"/>
    <mergeCell ref="C1866:C1869"/>
    <mergeCell ref="D1866:D1869"/>
    <mergeCell ref="E1866:E1869"/>
    <mergeCell ref="F1866:F1869"/>
    <mergeCell ref="G1866:G1869"/>
    <mergeCell ref="H1866:H1869"/>
    <mergeCell ref="I1866:I1869"/>
    <mergeCell ref="J1866:J1869"/>
    <mergeCell ref="K1866:K1869"/>
    <mergeCell ref="L1866:L1869"/>
    <mergeCell ref="M1866:M1869"/>
    <mergeCell ref="N1866:N1869"/>
    <mergeCell ref="O1866:O1869"/>
    <mergeCell ref="P1866:P1869"/>
    <mergeCell ref="A1862:A1865"/>
    <mergeCell ref="B1862:B1865"/>
    <mergeCell ref="C1862:C1865"/>
    <mergeCell ref="D1862:D1865"/>
    <mergeCell ref="E1862:E1865"/>
    <mergeCell ref="F1862:F1865"/>
    <mergeCell ref="G1862:G1865"/>
    <mergeCell ref="H1862:H1865"/>
    <mergeCell ref="I1862:I1865"/>
    <mergeCell ref="J1854:J1857"/>
    <mergeCell ref="K1854:K1857"/>
    <mergeCell ref="L1854:L1857"/>
    <mergeCell ref="M1854:M1857"/>
    <mergeCell ref="N1854:N1857"/>
    <mergeCell ref="O1854:O1857"/>
    <mergeCell ref="P1854:P1857"/>
    <mergeCell ref="A1858:A1861"/>
    <mergeCell ref="B1858:B1861"/>
    <mergeCell ref="C1858:C1861"/>
    <mergeCell ref="D1858:D1861"/>
    <mergeCell ref="E1858:E1861"/>
    <mergeCell ref="F1858:F1861"/>
    <mergeCell ref="G1858:G1861"/>
    <mergeCell ref="H1858:H1861"/>
    <mergeCell ref="I1858:I1861"/>
    <mergeCell ref="J1858:J1861"/>
    <mergeCell ref="K1858:K1861"/>
    <mergeCell ref="L1858:L1861"/>
    <mergeCell ref="M1858:M1861"/>
    <mergeCell ref="N1858:N1861"/>
    <mergeCell ref="O1858:O1861"/>
    <mergeCell ref="P1858:P1861"/>
    <mergeCell ref="A1854:A1857"/>
    <mergeCell ref="B1854:B1857"/>
    <mergeCell ref="C1854:C1857"/>
    <mergeCell ref="D1854:D1857"/>
    <mergeCell ref="E1854:E1857"/>
    <mergeCell ref="F1854:F1857"/>
    <mergeCell ref="G1854:G1857"/>
    <mergeCell ref="H1854:H1857"/>
    <mergeCell ref="I1854:I1857"/>
    <mergeCell ref="J1846:J1849"/>
    <mergeCell ref="K1846:K1849"/>
    <mergeCell ref="L1846:L1849"/>
    <mergeCell ref="M1846:M1849"/>
    <mergeCell ref="N1846:N1849"/>
    <mergeCell ref="O1846:O1849"/>
    <mergeCell ref="P1846:P1849"/>
    <mergeCell ref="A1850:A1853"/>
    <mergeCell ref="B1850:B1853"/>
    <mergeCell ref="C1850:C1853"/>
    <mergeCell ref="D1850:D1853"/>
    <mergeCell ref="E1850:E1853"/>
    <mergeCell ref="F1850:F1853"/>
    <mergeCell ref="G1850:G1853"/>
    <mergeCell ref="H1850:H1853"/>
    <mergeCell ref="I1850:I1853"/>
    <mergeCell ref="J1850:J1853"/>
    <mergeCell ref="K1850:K1853"/>
    <mergeCell ref="L1850:L1853"/>
    <mergeCell ref="M1850:M1853"/>
    <mergeCell ref="N1850:N1853"/>
    <mergeCell ref="O1850:O1853"/>
    <mergeCell ref="P1850:P1853"/>
    <mergeCell ref="A1846:A1849"/>
    <mergeCell ref="B1846:B1849"/>
    <mergeCell ref="C1846:C1849"/>
    <mergeCell ref="D1846:D1849"/>
    <mergeCell ref="E1846:E1849"/>
    <mergeCell ref="F1846:F1849"/>
    <mergeCell ref="G1846:G1849"/>
    <mergeCell ref="H1846:H1849"/>
    <mergeCell ref="I1846:I1849"/>
    <mergeCell ref="J1838:J1841"/>
    <mergeCell ref="K1838:K1841"/>
    <mergeCell ref="L1838:L1841"/>
    <mergeCell ref="M1838:M1841"/>
    <mergeCell ref="N1838:N1841"/>
    <mergeCell ref="O1838:O1841"/>
    <mergeCell ref="P1838:P1841"/>
    <mergeCell ref="A1842:A1845"/>
    <mergeCell ref="B1842:B1845"/>
    <mergeCell ref="C1842:C1845"/>
    <mergeCell ref="D1842:D1845"/>
    <mergeCell ref="E1842:E1845"/>
    <mergeCell ref="F1842:F1845"/>
    <mergeCell ref="G1842:G1845"/>
    <mergeCell ref="H1842:H1845"/>
    <mergeCell ref="I1842:I1845"/>
    <mergeCell ref="J1842:J1845"/>
    <mergeCell ref="K1842:K1845"/>
    <mergeCell ref="L1842:L1845"/>
    <mergeCell ref="M1842:M1845"/>
    <mergeCell ref="N1842:N1845"/>
    <mergeCell ref="O1842:O1845"/>
    <mergeCell ref="P1842:P1845"/>
    <mergeCell ref="A1838:A1841"/>
    <mergeCell ref="B1838:B1841"/>
    <mergeCell ref="C1838:C1841"/>
    <mergeCell ref="D1838:D1841"/>
    <mergeCell ref="E1838:E1841"/>
    <mergeCell ref="F1838:F1841"/>
    <mergeCell ref="G1838:G1841"/>
    <mergeCell ref="H1838:H1841"/>
    <mergeCell ref="I1838:I1841"/>
    <mergeCell ref="J1830:J1833"/>
    <mergeCell ref="K1830:K1833"/>
    <mergeCell ref="L1830:L1833"/>
    <mergeCell ref="M1830:M1833"/>
    <mergeCell ref="N1830:N1833"/>
    <mergeCell ref="O1830:O1833"/>
    <mergeCell ref="P1830:P1833"/>
    <mergeCell ref="A1834:A1837"/>
    <mergeCell ref="B1834:B1837"/>
    <mergeCell ref="C1834:C1837"/>
    <mergeCell ref="D1834:D1837"/>
    <mergeCell ref="E1834:E1837"/>
    <mergeCell ref="F1834:F1837"/>
    <mergeCell ref="G1834:G1837"/>
    <mergeCell ref="H1834:H1837"/>
    <mergeCell ref="I1834:I1837"/>
    <mergeCell ref="J1834:J1837"/>
    <mergeCell ref="K1834:K1837"/>
    <mergeCell ref="L1834:L1837"/>
    <mergeCell ref="M1834:M1837"/>
    <mergeCell ref="N1834:N1837"/>
    <mergeCell ref="O1834:O1837"/>
    <mergeCell ref="P1834:P1837"/>
    <mergeCell ref="A1830:A1833"/>
    <mergeCell ref="B1830:B1833"/>
    <mergeCell ref="C1830:C1833"/>
    <mergeCell ref="D1830:D1833"/>
    <mergeCell ref="E1830:E1833"/>
    <mergeCell ref="F1830:F1833"/>
    <mergeCell ref="G1830:G1833"/>
    <mergeCell ref="H1830:H1833"/>
    <mergeCell ref="I1830:I1833"/>
    <mergeCell ref="J1822:J1825"/>
    <mergeCell ref="K1822:K1825"/>
    <mergeCell ref="L1822:L1825"/>
    <mergeCell ref="M1822:M1825"/>
    <mergeCell ref="N1822:N1825"/>
    <mergeCell ref="O1822:O1825"/>
    <mergeCell ref="P1822:P1825"/>
    <mergeCell ref="A1826:A1829"/>
    <mergeCell ref="B1826:B1829"/>
    <mergeCell ref="C1826:C1829"/>
    <mergeCell ref="D1826:D1829"/>
    <mergeCell ref="E1826:E1829"/>
    <mergeCell ref="F1826:F1829"/>
    <mergeCell ref="G1826:G1829"/>
    <mergeCell ref="H1826:H1829"/>
    <mergeCell ref="I1826:I1829"/>
    <mergeCell ref="J1826:J1829"/>
    <mergeCell ref="K1826:K1829"/>
    <mergeCell ref="L1826:L1829"/>
    <mergeCell ref="M1826:M1829"/>
    <mergeCell ref="N1826:N1829"/>
    <mergeCell ref="O1826:O1829"/>
    <mergeCell ref="P1826:P1829"/>
    <mergeCell ref="A1822:A1825"/>
    <mergeCell ref="B1822:B1825"/>
    <mergeCell ref="C1822:C1825"/>
    <mergeCell ref="D1822:D1825"/>
    <mergeCell ref="E1822:E1825"/>
    <mergeCell ref="F1822:F1825"/>
    <mergeCell ref="G1822:G1825"/>
    <mergeCell ref="H1822:H1825"/>
    <mergeCell ref="I1822:I1825"/>
    <mergeCell ref="J1814:J1817"/>
    <mergeCell ref="K1814:K1817"/>
    <mergeCell ref="L1814:L1817"/>
    <mergeCell ref="M1814:M1817"/>
    <mergeCell ref="N1814:N1817"/>
    <mergeCell ref="O1814:O1817"/>
    <mergeCell ref="P1814:P1817"/>
    <mergeCell ref="A1818:A1821"/>
    <mergeCell ref="B1818:B1821"/>
    <mergeCell ref="C1818:C1821"/>
    <mergeCell ref="D1818:D1821"/>
    <mergeCell ref="E1818:E1821"/>
    <mergeCell ref="F1818:F1821"/>
    <mergeCell ref="G1818:G1821"/>
    <mergeCell ref="H1818:H1821"/>
    <mergeCell ref="I1818:I1821"/>
    <mergeCell ref="J1818:J1821"/>
    <mergeCell ref="K1818:K1821"/>
    <mergeCell ref="L1818:L1821"/>
    <mergeCell ref="M1818:M1821"/>
    <mergeCell ref="N1818:N1821"/>
    <mergeCell ref="O1818:O1821"/>
    <mergeCell ref="P1818:P1821"/>
    <mergeCell ref="A1814:A1817"/>
    <mergeCell ref="B1814:B1817"/>
    <mergeCell ref="C1814:C1817"/>
    <mergeCell ref="D1814:D1817"/>
    <mergeCell ref="E1814:E1817"/>
    <mergeCell ref="F1814:F1817"/>
    <mergeCell ref="G1814:G1817"/>
    <mergeCell ref="H1814:H1817"/>
    <mergeCell ref="I1814:I1817"/>
    <mergeCell ref="J1806:J1809"/>
    <mergeCell ref="K1806:K1809"/>
    <mergeCell ref="L1806:L1809"/>
    <mergeCell ref="M1806:M1809"/>
    <mergeCell ref="N1806:N1809"/>
    <mergeCell ref="O1806:O1809"/>
    <mergeCell ref="P1806:P1809"/>
    <mergeCell ref="A1810:A1813"/>
    <mergeCell ref="B1810:B1813"/>
    <mergeCell ref="C1810:C1813"/>
    <mergeCell ref="D1810:D1813"/>
    <mergeCell ref="E1810:E1813"/>
    <mergeCell ref="F1810:F1813"/>
    <mergeCell ref="G1810:G1813"/>
    <mergeCell ref="H1810:H1813"/>
    <mergeCell ref="I1810:I1813"/>
    <mergeCell ref="J1810:J1813"/>
    <mergeCell ref="K1810:K1813"/>
    <mergeCell ref="L1810:L1813"/>
    <mergeCell ref="M1810:M1813"/>
    <mergeCell ref="N1810:N1813"/>
    <mergeCell ref="O1810:O1813"/>
    <mergeCell ref="P1810:P1813"/>
    <mergeCell ref="A1806:A1809"/>
    <mergeCell ref="B1806:B1809"/>
    <mergeCell ref="C1806:C1809"/>
    <mergeCell ref="D1806:D1809"/>
    <mergeCell ref="E1806:E1809"/>
    <mergeCell ref="F1806:F1809"/>
    <mergeCell ref="G1806:G1809"/>
    <mergeCell ref="H1806:H1809"/>
    <mergeCell ref="I1806:I1809"/>
    <mergeCell ref="J1798:J1801"/>
    <mergeCell ref="K1798:K1801"/>
    <mergeCell ref="L1798:L1801"/>
    <mergeCell ref="M1798:M1801"/>
    <mergeCell ref="N1798:N1801"/>
    <mergeCell ref="O1798:O1801"/>
    <mergeCell ref="P1798:P1801"/>
    <mergeCell ref="A1802:A1805"/>
    <mergeCell ref="B1802:B1805"/>
    <mergeCell ref="C1802:C1805"/>
    <mergeCell ref="D1802:D1805"/>
    <mergeCell ref="E1802:E1805"/>
    <mergeCell ref="F1802:F1805"/>
    <mergeCell ref="G1802:G1805"/>
    <mergeCell ref="H1802:H1805"/>
    <mergeCell ref="I1802:I1805"/>
    <mergeCell ref="J1802:J1805"/>
    <mergeCell ref="K1802:K1805"/>
    <mergeCell ref="L1802:L1805"/>
    <mergeCell ref="M1802:M1805"/>
    <mergeCell ref="N1802:N1805"/>
    <mergeCell ref="O1802:O1805"/>
    <mergeCell ref="P1802:P1805"/>
    <mergeCell ref="A1798:A1801"/>
    <mergeCell ref="B1798:B1801"/>
    <mergeCell ref="C1798:C1801"/>
    <mergeCell ref="D1798:D1801"/>
    <mergeCell ref="E1798:E1801"/>
    <mergeCell ref="F1798:F1801"/>
    <mergeCell ref="G1798:G1801"/>
    <mergeCell ref="H1798:H1801"/>
    <mergeCell ref="I1798:I1801"/>
    <mergeCell ref="J1790:J1793"/>
    <mergeCell ref="K1790:K1793"/>
    <mergeCell ref="L1790:L1793"/>
    <mergeCell ref="M1790:M1793"/>
    <mergeCell ref="N1790:N1793"/>
    <mergeCell ref="O1790:O1793"/>
    <mergeCell ref="P1790:P1793"/>
    <mergeCell ref="A1794:A1797"/>
    <mergeCell ref="B1794:B1797"/>
    <mergeCell ref="C1794:C1797"/>
    <mergeCell ref="D1794:D1797"/>
    <mergeCell ref="E1794:E1797"/>
    <mergeCell ref="F1794:F1797"/>
    <mergeCell ref="G1794:G1797"/>
    <mergeCell ref="H1794:H1797"/>
    <mergeCell ref="I1794:I1797"/>
    <mergeCell ref="J1794:J1797"/>
    <mergeCell ref="K1794:K1797"/>
    <mergeCell ref="L1794:L1797"/>
    <mergeCell ref="M1794:M1797"/>
    <mergeCell ref="N1794:N1797"/>
    <mergeCell ref="O1794:O1797"/>
    <mergeCell ref="P1794:P1797"/>
    <mergeCell ref="A1790:A1793"/>
    <mergeCell ref="B1790:B1793"/>
    <mergeCell ref="C1790:C1793"/>
    <mergeCell ref="D1790:D1793"/>
    <mergeCell ref="E1790:E1793"/>
    <mergeCell ref="F1790:F1793"/>
    <mergeCell ref="G1790:G1793"/>
    <mergeCell ref="H1790:H1793"/>
    <mergeCell ref="I1790:I1793"/>
    <mergeCell ref="J1782:J1785"/>
    <mergeCell ref="K1782:K1785"/>
    <mergeCell ref="L1782:L1785"/>
    <mergeCell ref="M1782:M1785"/>
    <mergeCell ref="N1782:N1785"/>
    <mergeCell ref="O1782:O1785"/>
    <mergeCell ref="P1782:P1785"/>
    <mergeCell ref="A1786:A1789"/>
    <mergeCell ref="B1786:B1789"/>
    <mergeCell ref="C1786:C1789"/>
    <mergeCell ref="D1786:D1789"/>
    <mergeCell ref="E1786:E1789"/>
    <mergeCell ref="F1786:F1789"/>
    <mergeCell ref="G1786:G1789"/>
    <mergeCell ref="H1786:H1789"/>
    <mergeCell ref="I1786:I1789"/>
    <mergeCell ref="J1786:J1789"/>
    <mergeCell ref="K1786:K1789"/>
    <mergeCell ref="L1786:L1789"/>
    <mergeCell ref="M1786:M1789"/>
    <mergeCell ref="N1786:N1789"/>
    <mergeCell ref="O1786:O1789"/>
    <mergeCell ref="P1786:P1789"/>
    <mergeCell ref="A1782:A1785"/>
    <mergeCell ref="B1782:B1785"/>
    <mergeCell ref="C1782:C1785"/>
    <mergeCell ref="D1782:D1785"/>
    <mergeCell ref="E1782:E1785"/>
    <mergeCell ref="F1782:F1785"/>
    <mergeCell ref="G1782:G1785"/>
    <mergeCell ref="H1782:H1785"/>
    <mergeCell ref="I1782:I1785"/>
    <mergeCell ref="J1774:J1777"/>
    <mergeCell ref="K1774:K1777"/>
    <mergeCell ref="L1774:L1777"/>
    <mergeCell ref="M1774:M1777"/>
    <mergeCell ref="N1774:N1777"/>
    <mergeCell ref="O1774:O1777"/>
    <mergeCell ref="P1774:P1777"/>
    <mergeCell ref="A1778:A1781"/>
    <mergeCell ref="B1778:B1781"/>
    <mergeCell ref="C1778:C1781"/>
    <mergeCell ref="D1778:D1781"/>
    <mergeCell ref="E1778:E1781"/>
    <mergeCell ref="F1778:F1781"/>
    <mergeCell ref="G1778:G1781"/>
    <mergeCell ref="H1778:H1781"/>
    <mergeCell ref="I1778:I1781"/>
    <mergeCell ref="J1778:J1781"/>
    <mergeCell ref="K1778:K1781"/>
    <mergeCell ref="L1778:L1781"/>
    <mergeCell ref="M1778:M1781"/>
    <mergeCell ref="N1778:N1781"/>
    <mergeCell ref="O1778:O1781"/>
    <mergeCell ref="P1778:P1781"/>
    <mergeCell ref="A1774:A1777"/>
    <mergeCell ref="B1774:B1777"/>
    <mergeCell ref="C1774:C1777"/>
    <mergeCell ref="D1774:D1777"/>
    <mergeCell ref="E1774:E1777"/>
    <mergeCell ref="F1774:F1777"/>
    <mergeCell ref="G1774:G1777"/>
    <mergeCell ref="H1774:H1777"/>
    <mergeCell ref="I1774:I1777"/>
    <mergeCell ref="J1766:J1769"/>
    <mergeCell ref="K1766:K1769"/>
    <mergeCell ref="L1766:L1769"/>
    <mergeCell ref="M1766:M1769"/>
    <mergeCell ref="N1766:N1769"/>
    <mergeCell ref="O1766:O1769"/>
    <mergeCell ref="P1766:P1769"/>
    <mergeCell ref="A1770:A1773"/>
    <mergeCell ref="B1770:B1773"/>
    <mergeCell ref="C1770:C1773"/>
    <mergeCell ref="D1770:D1773"/>
    <mergeCell ref="E1770:E1773"/>
    <mergeCell ref="F1770:F1773"/>
    <mergeCell ref="G1770:G1773"/>
    <mergeCell ref="H1770:H1773"/>
    <mergeCell ref="I1770:I1773"/>
    <mergeCell ref="J1770:J1773"/>
    <mergeCell ref="K1770:K1773"/>
    <mergeCell ref="L1770:L1773"/>
    <mergeCell ref="M1770:M1773"/>
    <mergeCell ref="N1770:N1773"/>
    <mergeCell ref="O1770:O1773"/>
    <mergeCell ref="P1770:P1773"/>
    <mergeCell ref="A1766:A1769"/>
    <mergeCell ref="B1766:B1769"/>
    <mergeCell ref="C1766:C1769"/>
    <mergeCell ref="D1766:D1769"/>
    <mergeCell ref="E1766:E1769"/>
    <mergeCell ref="F1766:F1769"/>
    <mergeCell ref="G1766:G1769"/>
    <mergeCell ref="H1766:H1769"/>
    <mergeCell ref="I1766:I1769"/>
    <mergeCell ref="J1758:J1761"/>
    <mergeCell ref="K1758:K1761"/>
    <mergeCell ref="L1758:L1761"/>
    <mergeCell ref="M1758:M1761"/>
    <mergeCell ref="N1758:N1761"/>
    <mergeCell ref="O1758:O1761"/>
    <mergeCell ref="P1758:P1761"/>
    <mergeCell ref="A1762:A1765"/>
    <mergeCell ref="B1762:B1765"/>
    <mergeCell ref="C1762:C1765"/>
    <mergeCell ref="D1762:D1765"/>
    <mergeCell ref="E1762:E1765"/>
    <mergeCell ref="F1762:F1765"/>
    <mergeCell ref="G1762:G1765"/>
    <mergeCell ref="H1762:H1765"/>
    <mergeCell ref="I1762:I1765"/>
    <mergeCell ref="J1762:J1765"/>
    <mergeCell ref="K1762:K1765"/>
    <mergeCell ref="L1762:L1765"/>
    <mergeCell ref="M1762:M1765"/>
    <mergeCell ref="N1762:N1765"/>
    <mergeCell ref="O1762:O1765"/>
    <mergeCell ref="P1762:P1765"/>
    <mergeCell ref="A1758:A1761"/>
    <mergeCell ref="B1758:B1761"/>
    <mergeCell ref="C1758:C1761"/>
    <mergeCell ref="D1758:D1761"/>
    <mergeCell ref="E1758:E1761"/>
    <mergeCell ref="F1758:F1761"/>
    <mergeCell ref="G1758:G1761"/>
    <mergeCell ref="H1758:H1761"/>
    <mergeCell ref="I1758:I1761"/>
    <mergeCell ref="J1750:J1753"/>
    <mergeCell ref="K1750:K1753"/>
    <mergeCell ref="L1750:L1753"/>
    <mergeCell ref="M1750:M1753"/>
    <mergeCell ref="N1750:N1753"/>
    <mergeCell ref="O1750:O1753"/>
    <mergeCell ref="P1750:P1753"/>
    <mergeCell ref="A1754:A1757"/>
    <mergeCell ref="B1754:B1757"/>
    <mergeCell ref="C1754:C1757"/>
    <mergeCell ref="D1754:D1757"/>
    <mergeCell ref="E1754:E1757"/>
    <mergeCell ref="F1754:F1757"/>
    <mergeCell ref="G1754:G1757"/>
    <mergeCell ref="H1754:H1757"/>
    <mergeCell ref="I1754:I1757"/>
    <mergeCell ref="J1754:J1757"/>
    <mergeCell ref="K1754:K1757"/>
    <mergeCell ref="L1754:L1757"/>
    <mergeCell ref="M1754:M1757"/>
    <mergeCell ref="N1754:N1757"/>
    <mergeCell ref="O1754:O1757"/>
    <mergeCell ref="P1754:P1757"/>
    <mergeCell ref="A1750:A1753"/>
    <mergeCell ref="B1750:B1753"/>
    <mergeCell ref="C1750:C1753"/>
    <mergeCell ref="D1750:D1753"/>
    <mergeCell ref="E1750:E1753"/>
    <mergeCell ref="F1750:F1753"/>
    <mergeCell ref="G1750:G1753"/>
    <mergeCell ref="H1750:H1753"/>
    <mergeCell ref="I1750:I1753"/>
    <mergeCell ref="J1742:J1745"/>
    <mergeCell ref="K1742:K1745"/>
    <mergeCell ref="L1742:L1745"/>
    <mergeCell ref="M1742:M1745"/>
    <mergeCell ref="N1742:N1745"/>
    <mergeCell ref="O1742:O1745"/>
    <mergeCell ref="P1742:P1745"/>
    <mergeCell ref="A1746:A1749"/>
    <mergeCell ref="B1746:B1749"/>
    <mergeCell ref="C1746:C1749"/>
    <mergeCell ref="D1746:D1749"/>
    <mergeCell ref="E1746:E1749"/>
    <mergeCell ref="F1746:F1749"/>
    <mergeCell ref="G1746:G1749"/>
    <mergeCell ref="H1746:H1749"/>
    <mergeCell ref="I1746:I1749"/>
    <mergeCell ref="J1746:J1749"/>
    <mergeCell ref="K1746:K1749"/>
    <mergeCell ref="L1746:L1749"/>
    <mergeCell ref="M1746:M1749"/>
    <mergeCell ref="N1746:N1749"/>
    <mergeCell ref="O1746:O1749"/>
    <mergeCell ref="P1746:P1749"/>
    <mergeCell ref="A1742:A1745"/>
    <mergeCell ref="B1742:B1745"/>
    <mergeCell ref="C1742:C1745"/>
    <mergeCell ref="D1742:D1745"/>
    <mergeCell ref="E1742:E1745"/>
    <mergeCell ref="F1742:F1745"/>
    <mergeCell ref="G1742:G1745"/>
    <mergeCell ref="H1742:H1745"/>
    <mergeCell ref="I1742:I1745"/>
    <mergeCell ref="J1734:J1737"/>
    <mergeCell ref="K1734:K1737"/>
    <mergeCell ref="L1734:L1737"/>
    <mergeCell ref="M1734:M1737"/>
    <mergeCell ref="N1734:N1737"/>
    <mergeCell ref="O1734:O1737"/>
    <mergeCell ref="P1734:P1737"/>
    <mergeCell ref="A1738:A1741"/>
    <mergeCell ref="B1738:B1741"/>
    <mergeCell ref="C1738:C1741"/>
    <mergeCell ref="D1738:D1741"/>
    <mergeCell ref="E1738:E1741"/>
    <mergeCell ref="F1738:F1741"/>
    <mergeCell ref="G1738:G1741"/>
    <mergeCell ref="H1738:H1741"/>
    <mergeCell ref="I1738:I1741"/>
    <mergeCell ref="J1738:J1741"/>
    <mergeCell ref="K1738:K1741"/>
    <mergeCell ref="L1738:L1741"/>
    <mergeCell ref="M1738:M1741"/>
    <mergeCell ref="N1738:N1741"/>
    <mergeCell ref="O1738:O1741"/>
    <mergeCell ref="P1738:P1741"/>
    <mergeCell ref="A1734:A1737"/>
    <mergeCell ref="B1734:B1737"/>
    <mergeCell ref="C1734:C1737"/>
    <mergeCell ref="D1734:D1737"/>
    <mergeCell ref="E1734:E1737"/>
    <mergeCell ref="F1734:F1737"/>
    <mergeCell ref="G1734:G1737"/>
    <mergeCell ref="H1734:H1737"/>
    <mergeCell ref="I1734:I1737"/>
    <mergeCell ref="J1726:J1729"/>
    <mergeCell ref="K1726:K1729"/>
    <mergeCell ref="L1726:L1729"/>
    <mergeCell ref="M1726:M1729"/>
    <mergeCell ref="N1726:N1729"/>
    <mergeCell ref="O1726:O1729"/>
    <mergeCell ref="P1726:P1729"/>
    <mergeCell ref="A1730:A1733"/>
    <mergeCell ref="B1730:B1733"/>
    <mergeCell ref="C1730:C1733"/>
    <mergeCell ref="D1730:D1733"/>
    <mergeCell ref="E1730:E1733"/>
    <mergeCell ref="F1730:F1733"/>
    <mergeCell ref="G1730:G1733"/>
    <mergeCell ref="H1730:H1733"/>
    <mergeCell ref="I1730:I1733"/>
    <mergeCell ref="J1730:J1733"/>
    <mergeCell ref="K1730:K1733"/>
    <mergeCell ref="L1730:L1733"/>
    <mergeCell ref="M1730:M1733"/>
    <mergeCell ref="N1730:N1733"/>
    <mergeCell ref="O1730:O1733"/>
    <mergeCell ref="P1730:P1733"/>
    <mergeCell ref="A1726:A1729"/>
    <mergeCell ref="B1726:B1729"/>
    <mergeCell ref="C1726:C1729"/>
    <mergeCell ref="D1726:D1729"/>
    <mergeCell ref="E1726:E1729"/>
    <mergeCell ref="F1726:F1729"/>
    <mergeCell ref="G1726:G1729"/>
    <mergeCell ref="H1726:H1729"/>
    <mergeCell ref="I1726:I1729"/>
    <mergeCell ref="J1718:J1721"/>
    <mergeCell ref="K1718:K1721"/>
    <mergeCell ref="L1718:L1721"/>
    <mergeCell ref="M1718:M1721"/>
    <mergeCell ref="N1718:N1721"/>
    <mergeCell ref="O1718:O1721"/>
    <mergeCell ref="P1718:P1721"/>
    <mergeCell ref="A1722:A1725"/>
    <mergeCell ref="B1722:B1725"/>
    <mergeCell ref="C1722:C1725"/>
    <mergeCell ref="D1722:D1725"/>
    <mergeCell ref="E1722:E1725"/>
    <mergeCell ref="F1722:F1725"/>
    <mergeCell ref="G1722:G1725"/>
    <mergeCell ref="H1722:H1725"/>
    <mergeCell ref="I1722:I1725"/>
    <mergeCell ref="J1722:J1725"/>
    <mergeCell ref="K1722:K1725"/>
    <mergeCell ref="L1722:L1725"/>
    <mergeCell ref="M1722:M1725"/>
    <mergeCell ref="N1722:N1725"/>
    <mergeCell ref="O1722:O1725"/>
    <mergeCell ref="P1722:P1725"/>
    <mergeCell ref="A1718:A1721"/>
    <mergeCell ref="B1718:B1721"/>
    <mergeCell ref="C1718:C1721"/>
    <mergeCell ref="D1718:D1721"/>
    <mergeCell ref="E1718:E1721"/>
    <mergeCell ref="F1718:F1721"/>
    <mergeCell ref="G1718:G1721"/>
    <mergeCell ref="H1718:H1721"/>
    <mergeCell ref="I1718:I1721"/>
    <mergeCell ref="J1710:J1713"/>
    <mergeCell ref="K1710:K1713"/>
    <mergeCell ref="L1710:L1713"/>
    <mergeCell ref="M1710:M1713"/>
    <mergeCell ref="N1710:N1713"/>
    <mergeCell ref="O1710:O1713"/>
    <mergeCell ref="P1710:P1713"/>
    <mergeCell ref="A1714:A1717"/>
    <mergeCell ref="B1714:B1717"/>
    <mergeCell ref="C1714:C1717"/>
    <mergeCell ref="D1714:D1717"/>
    <mergeCell ref="E1714:E1717"/>
    <mergeCell ref="F1714:F1717"/>
    <mergeCell ref="G1714:G1717"/>
    <mergeCell ref="H1714:H1717"/>
    <mergeCell ref="I1714:I1717"/>
    <mergeCell ref="J1714:J1717"/>
    <mergeCell ref="K1714:K1717"/>
    <mergeCell ref="L1714:L1717"/>
    <mergeCell ref="M1714:M1717"/>
    <mergeCell ref="N1714:N1717"/>
    <mergeCell ref="O1714:O1717"/>
    <mergeCell ref="P1714:P1717"/>
    <mergeCell ref="A1710:A1713"/>
    <mergeCell ref="B1710:B1713"/>
    <mergeCell ref="C1710:C1713"/>
    <mergeCell ref="D1710:D1713"/>
    <mergeCell ref="E1710:E1713"/>
    <mergeCell ref="F1710:F1713"/>
    <mergeCell ref="G1710:G1713"/>
    <mergeCell ref="H1710:H1713"/>
    <mergeCell ref="I1710:I1713"/>
    <mergeCell ref="J1702:J1705"/>
    <mergeCell ref="K1702:K1705"/>
    <mergeCell ref="L1702:L1705"/>
    <mergeCell ref="M1702:M1705"/>
    <mergeCell ref="N1702:N1705"/>
    <mergeCell ref="O1702:O1705"/>
    <mergeCell ref="P1702:P1705"/>
    <mergeCell ref="A1706:A1709"/>
    <mergeCell ref="B1706:B1709"/>
    <mergeCell ref="C1706:C1709"/>
    <mergeCell ref="D1706:D1709"/>
    <mergeCell ref="E1706:E1709"/>
    <mergeCell ref="F1706:F1709"/>
    <mergeCell ref="G1706:G1709"/>
    <mergeCell ref="H1706:H1709"/>
    <mergeCell ref="I1706:I1709"/>
    <mergeCell ref="J1706:J1709"/>
    <mergeCell ref="K1706:K1709"/>
    <mergeCell ref="L1706:L1709"/>
    <mergeCell ref="M1706:M1709"/>
    <mergeCell ref="N1706:N1709"/>
    <mergeCell ref="O1706:O1709"/>
    <mergeCell ref="P1706:P1709"/>
    <mergeCell ref="A1702:A1705"/>
    <mergeCell ref="B1702:B1705"/>
    <mergeCell ref="C1702:C1705"/>
    <mergeCell ref="D1702:D1705"/>
    <mergeCell ref="E1702:E1705"/>
    <mergeCell ref="F1702:F1705"/>
    <mergeCell ref="G1702:G1705"/>
    <mergeCell ref="H1702:H1705"/>
    <mergeCell ref="I1702:I1705"/>
    <mergeCell ref="J1694:J1697"/>
    <mergeCell ref="K1694:K1697"/>
    <mergeCell ref="L1694:L1697"/>
    <mergeCell ref="M1694:M1697"/>
    <mergeCell ref="N1694:N1697"/>
    <mergeCell ref="O1694:O1697"/>
    <mergeCell ref="P1694:P1697"/>
    <mergeCell ref="A1698:A1701"/>
    <mergeCell ref="B1698:B1701"/>
    <mergeCell ref="C1698:C1701"/>
    <mergeCell ref="D1698:D1701"/>
    <mergeCell ref="E1698:E1701"/>
    <mergeCell ref="F1698:F1701"/>
    <mergeCell ref="G1698:G1701"/>
    <mergeCell ref="H1698:H1701"/>
    <mergeCell ref="I1698:I1701"/>
    <mergeCell ref="J1698:J1701"/>
    <mergeCell ref="K1698:K1701"/>
    <mergeCell ref="L1698:L1701"/>
    <mergeCell ref="M1698:M1701"/>
    <mergeCell ref="N1698:N1701"/>
    <mergeCell ref="O1698:O1701"/>
    <mergeCell ref="P1698:P1701"/>
    <mergeCell ref="A1694:A1697"/>
    <mergeCell ref="B1694:B1697"/>
    <mergeCell ref="C1694:C1697"/>
    <mergeCell ref="D1694:D1697"/>
    <mergeCell ref="E1694:E1697"/>
    <mergeCell ref="F1694:F1697"/>
    <mergeCell ref="G1694:G1697"/>
    <mergeCell ref="H1694:H1697"/>
    <mergeCell ref="I1694:I1697"/>
    <mergeCell ref="J1686:J1689"/>
    <mergeCell ref="K1686:K1689"/>
    <mergeCell ref="L1686:L1689"/>
    <mergeCell ref="M1686:M1689"/>
    <mergeCell ref="N1686:N1689"/>
    <mergeCell ref="O1686:O1689"/>
    <mergeCell ref="P1686:P1689"/>
    <mergeCell ref="A1690:A1693"/>
    <mergeCell ref="B1690:B1693"/>
    <mergeCell ref="C1690:C1693"/>
    <mergeCell ref="D1690:D1693"/>
    <mergeCell ref="E1690:E1693"/>
    <mergeCell ref="F1690:F1693"/>
    <mergeCell ref="G1690:G1693"/>
    <mergeCell ref="H1690:H1693"/>
    <mergeCell ref="I1690:I1693"/>
    <mergeCell ref="J1690:J1693"/>
    <mergeCell ref="K1690:K1693"/>
    <mergeCell ref="L1690:L1693"/>
    <mergeCell ref="M1690:M1693"/>
    <mergeCell ref="N1690:N1693"/>
    <mergeCell ref="O1690:O1693"/>
    <mergeCell ref="P1690:P1693"/>
    <mergeCell ref="A1686:A1689"/>
    <mergeCell ref="B1686:B1689"/>
    <mergeCell ref="C1686:C1689"/>
    <mergeCell ref="D1686:D1689"/>
    <mergeCell ref="E1686:E1689"/>
    <mergeCell ref="F1686:F1689"/>
    <mergeCell ref="G1686:G1689"/>
    <mergeCell ref="H1686:H1689"/>
    <mergeCell ref="I1686:I1689"/>
    <mergeCell ref="J1678:J1681"/>
    <mergeCell ref="K1678:K1681"/>
    <mergeCell ref="L1678:L1681"/>
    <mergeCell ref="M1678:M1681"/>
    <mergeCell ref="N1678:N1681"/>
    <mergeCell ref="O1678:O1681"/>
    <mergeCell ref="P1678:P1681"/>
    <mergeCell ref="A1682:A1685"/>
    <mergeCell ref="B1682:B1685"/>
    <mergeCell ref="C1682:C1685"/>
    <mergeCell ref="D1682:D1685"/>
    <mergeCell ref="E1682:E1685"/>
    <mergeCell ref="F1682:F1685"/>
    <mergeCell ref="G1682:G1685"/>
    <mergeCell ref="H1682:H1685"/>
    <mergeCell ref="I1682:I1685"/>
    <mergeCell ref="J1682:J1685"/>
    <mergeCell ref="K1682:K1685"/>
    <mergeCell ref="L1682:L1685"/>
    <mergeCell ref="M1682:M1685"/>
    <mergeCell ref="N1682:N1685"/>
    <mergeCell ref="O1682:O1685"/>
    <mergeCell ref="P1682:P1685"/>
    <mergeCell ref="A1678:A1681"/>
    <mergeCell ref="B1678:B1681"/>
    <mergeCell ref="C1678:C1681"/>
    <mergeCell ref="D1678:D1681"/>
    <mergeCell ref="E1678:E1681"/>
    <mergeCell ref="F1678:F1681"/>
    <mergeCell ref="G1678:G1681"/>
    <mergeCell ref="H1678:H1681"/>
    <mergeCell ref="I1678:I1681"/>
    <mergeCell ref="J1670:J1673"/>
    <mergeCell ref="K1670:K1673"/>
    <mergeCell ref="L1670:L1673"/>
    <mergeCell ref="M1670:M1673"/>
    <mergeCell ref="N1670:N1673"/>
    <mergeCell ref="O1670:O1673"/>
    <mergeCell ref="P1670:P1673"/>
    <mergeCell ref="A1674:A1677"/>
    <mergeCell ref="B1674:B1677"/>
    <mergeCell ref="C1674:C1677"/>
    <mergeCell ref="D1674:D1677"/>
    <mergeCell ref="E1674:E1677"/>
    <mergeCell ref="F1674:F1677"/>
    <mergeCell ref="G1674:G1677"/>
    <mergeCell ref="H1674:H1677"/>
    <mergeCell ref="I1674:I1677"/>
    <mergeCell ref="J1674:J1677"/>
    <mergeCell ref="K1674:K1677"/>
    <mergeCell ref="L1674:L1677"/>
    <mergeCell ref="M1674:M1677"/>
    <mergeCell ref="N1674:N1677"/>
    <mergeCell ref="O1674:O1677"/>
    <mergeCell ref="P1674:P1677"/>
    <mergeCell ref="A1670:A1673"/>
    <mergeCell ref="B1670:B1673"/>
    <mergeCell ref="C1670:C1673"/>
    <mergeCell ref="D1670:D1673"/>
    <mergeCell ref="E1670:E1673"/>
    <mergeCell ref="F1670:F1673"/>
    <mergeCell ref="G1670:G1673"/>
    <mergeCell ref="H1670:H1673"/>
    <mergeCell ref="I1670:I1673"/>
    <mergeCell ref="J1662:J1665"/>
    <mergeCell ref="K1662:K1665"/>
    <mergeCell ref="L1662:L1665"/>
    <mergeCell ref="M1662:M1665"/>
    <mergeCell ref="N1662:N1665"/>
    <mergeCell ref="O1662:O1665"/>
    <mergeCell ref="P1662:P1665"/>
    <mergeCell ref="A1666:A1669"/>
    <mergeCell ref="B1666:B1669"/>
    <mergeCell ref="C1666:C1669"/>
    <mergeCell ref="D1666:D1669"/>
    <mergeCell ref="E1666:E1669"/>
    <mergeCell ref="F1666:F1669"/>
    <mergeCell ref="G1666:G1669"/>
    <mergeCell ref="H1666:H1669"/>
    <mergeCell ref="I1666:I1669"/>
    <mergeCell ref="J1666:J1669"/>
    <mergeCell ref="K1666:K1669"/>
    <mergeCell ref="L1666:L1669"/>
    <mergeCell ref="M1666:M1669"/>
    <mergeCell ref="N1666:N1669"/>
    <mergeCell ref="O1666:O1669"/>
    <mergeCell ref="P1666:P1669"/>
    <mergeCell ref="A1662:A1665"/>
    <mergeCell ref="B1662:B1665"/>
    <mergeCell ref="C1662:C1665"/>
    <mergeCell ref="D1662:D1665"/>
    <mergeCell ref="E1662:E1665"/>
    <mergeCell ref="F1662:F1665"/>
    <mergeCell ref="G1662:G1665"/>
    <mergeCell ref="H1662:H1665"/>
    <mergeCell ref="I1662:I1665"/>
    <mergeCell ref="J1654:J1657"/>
    <mergeCell ref="K1654:K1657"/>
    <mergeCell ref="L1654:L1657"/>
    <mergeCell ref="M1654:M1657"/>
    <mergeCell ref="N1654:N1657"/>
    <mergeCell ref="O1654:O1657"/>
    <mergeCell ref="P1654:P1657"/>
    <mergeCell ref="A1658:A1661"/>
    <mergeCell ref="B1658:B1661"/>
    <mergeCell ref="C1658:C1661"/>
    <mergeCell ref="D1658:D1661"/>
    <mergeCell ref="E1658:E1661"/>
    <mergeCell ref="F1658:F1661"/>
    <mergeCell ref="G1658:G1661"/>
    <mergeCell ref="H1658:H1661"/>
    <mergeCell ref="I1658:I1661"/>
    <mergeCell ref="J1658:J1661"/>
    <mergeCell ref="K1658:K1661"/>
    <mergeCell ref="L1658:L1661"/>
    <mergeCell ref="M1658:M1661"/>
    <mergeCell ref="N1658:N1661"/>
    <mergeCell ref="O1658:O1661"/>
    <mergeCell ref="P1658:P1661"/>
    <mergeCell ref="A1654:A1657"/>
    <mergeCell ref="B1654:B1657"/>
    <mergeCell ref="C1654:C1657"/>
    <mergeCell ref="D1654:D1657"/>
    <mergeCell ref="E1654:E1657"/>
    <mergeCell ref="F1654:F1657"/>
    <mergeCell ref="G1654:G1657"/>
    <mergeCell ref="H1654:H1657"/>
    <mergeCell ref="I1654:I1657"/>
    <mergeCell ref="J1646:J1649"/>
    <mergeCell ref="K1646:K1649"/>
    <mergeCell ref="L1646:L1649"/>
    <mergeCell ref="M1646:M1649"/>
    <mergeCell ref="N1646:N1649"/>
    <mergeCell ref="O1646:O1649"/>
    <mergeCell ref="P1646:P1649"/>
    <mergeCell ref="A1650:A1653"/>
    <mergeCell ref="B1650:B1653"/>
    <mergeCell ref="C1650:C1653"/>
    <mergeCell ref="D1650:D1653"/>
    <mergeCell ref="E1650:E1653"/>
    <mergeCell ref="F1650:F1653"/>
    <mergeCell ref="G1650:G1653"/>
    <mergeCell ref="H1650:H1653"/>
    <mergeCell ref="I1650:I1653"/>
    <mergeCell ref="J1650:J1653"/>
    <mergeCell ref="K1650:K1653"/>
    <mergeCell ref="L1650:L1653"/>
    <mergeCell ref="M1650:M1653"/>
    <mergeCell ref="N1650:N1653"/>
    <mergeCell ref="O1650:O1653"/>
    <mergeCell ref="P1650:P1653"/>
    <mergeCell ref="A1646:A1649"/>
    <mergeCell ref="B1646:B1649"/>
    <mergeCell ref="C1646:C1649"/>
    <mergeCell ref="D1646:D1649"/>
    <mergeCell ref="E1646:E1649"/>
    <mergeCell ref="F1646:F1649"/>
    <mergeCell ref="G1646:G1649"/>
    <mergeCell ref="H1646:H1649"/>
    <mergeCell ref="I1646:I1649"/>
    <mergeCell ref="J1638:J1641"/>
    <mergeCell ref="K1638:K1641"/>
    <mergeCell ref="L1638:L1641"/>
    <mergeCell ref="M1638:M1641"/>
    <mergeCell ref="N1638:N1641"/>
    <mergeCell ref="O1638:O1641"/>
    <mergeCell ref="P1638:P1641"/>
    <mergeCell ref="A1642:A1645"/>
    <mergeCell ref="B1642:B1645"/>
    <mergeCell ref="C1642:C1645"/>
    <mergeCell ref="D1642:D1645"/>
    <mergeCell ref="E1642:E1645"/>
    <mergeCell ref="F1642:F1645"/>
    <mergeCell ref="G1642:G1645"/>
    <mergeCell ref="H1642:H1645"/>
    <mergeCell ref="I1642:I1645"/>
    <mergeCell ref="J1642:J1645"/>
    <mergeCell ref="K1642:K1645"/>
    <mergeCell ref="L1642:L1645"/>
    <mergeCell ref="M1642:M1645"/>
    <mergeCell ref="N1642:N1645"/>
    <mergeCell ref="O1642:O1645"/>
    <mergeCell ref="P1642:P1645"/>
    <mergeCell ref="A1638:A1641"/>
    <mergeCell ref="B1638:B1641"/>
    <mergeCell ref="C1638:C1641"/>
    <mergeCell ref="D1638:D1641"/>
    <mergeCell ref="E1638:E1641"/>
    <mergeCell ref="F1638:F1641"/>
    <mergeCell ref="G1638:G1641"/>
    <mergeCell ref="H1638:H1641"/>
    <mergeCell ref="I1638:I1641"/>
    <mergeCell ref="J1630:J1633"/>
    <mergeCell ref="K1630:K1633"/>
    <mergeCell ref="L1630:L1633"/>
    <mergeCell ref="M1630:M1633"/>
    <mergeCell ref="N1630:N1633"/>
    <mergeCell ref="O1630:O1633"/>
    <mergeCell ref="P1630:P1633"/>
    <mergeCell ref="A1634:A1637"/>
    <mergeCell ref="B1634:B1637"/>
    <mergeCell ref="C1634:C1637"/>
    <mergeCell ref="D1634:D1637"/>
    <mergeCell ref="E1634:E1637"/>
    <mergeCell ref="F1634:F1637"/>
    <mergeCell ref="G1634:G1637"/>
    <mergeCell ref="H1634:H1637"/>
    <mergeCell ref="I1634:I1637"/>
    <mergeCell ref="J1634:J1637"/>
    <mergeCell ref="K1634:K1637"/>
    <mergeCell ref="L1634:L1637"/>
    <mergeCell ref="M1634:M1637"/>
    <mergeCell ref="N1634:N1637"/>
    <mergeCell ref="O1634:O1637"/>
    <mergeCell ref="P1634:P1637"/>
    <mergeCell ref="A1630:A1633"/>
    <mergeCell ref="B1630:B1633"/>
    <mergeCell ref="C1630:C1633"/>
    <mergeCell ref="D1630:D1633"/>
    <mergeCell ref="E1630:E1633"/>
    <mergeCell ref="F1630:F1633"/>
    <mergeCell ref="G1630:G1633"/>
    <mergeCell ref="H1630:H1633"/>
    <mergeCell ref="I1630:I1633"/>
    <mergeCell ref="J1622:J1625"/>
    <mergeCell ref="K1622:K1625"/>
    <mergeCell ref="L1622:L1625"/>
    <mergeCell ref="M1622:M1625"/>
    <mergeCell ref="N1622:N1625"/>
    <mergeCell ref="O1622:O1625"/>
    <mergeCell ref="P1622:P1625"/>
    <mergeCell ref="A1626:A1629"/>
    <mergeCell ref="B1626:B1629"/>
    <mergeCell ref="C1626:C1629"/>
    <mergeCell ref="D1626:D1629"/>
    <mergeCell ref="E1626:E1629"/>
    <mergeCell ref="F1626:F1629"/>
    <mergeCell ref="G1626:G1629"/>
    <mergeCell ref="H1626:H1629"/>
    <mergeCell ref="I1626:I1629"/>
    <mergeCell ref="J1626:J1629"/>
    <mergeCell ref="K1626:K1629"/>
    <mergeCell ref="L1626:L1629"/>
    <mergeCell ref="M1626:M1629"/>
    <mergeCell ref="N1626:N1629"/>
    <mergeCell ref="O1626:O1629"/>
    <mergeCell ref="P1626:P1629"/>
    <mergeCell ref="A1622:A1625"/>
    <mergeCell ref="B1622:B1625"/>
    <mergeCell ref="C1622:C1625"/>
    <mergeCell ref="D1622:D1625"/>
    <mergeCell ref="E1622:E1625"/>
    <mergeCell ref="F1622:F1625"/>
    <mergeCell ref="G1622:G1625"/>
    <mergeCell ref="H1622:H1625"/>
    <mergeCell ref="I1622:I1625"/>
    <mergeCell ref="J1614:J1617"/>
    <mergeCell ref="K1614:K1617"/>
    <mergeCell ref="L1614:L1617"/>
    <mergeCell ref="M1614:M1617"/>
    <mergeCell ref="N1614:N1617"/>
    <mergeCell ref="O1614:O1617"/>
    <mergeCell ref="P1614:P1617"/>
    <mergeCell ref="A1618:A1621"/>
    <mergeCell ref="B1618:B1621"/>
    <mergeCell ref="C1618:C1621"/>
    <mergeCell ref="D1618:D1621"/>
    <mergeCell ref="E1618:E1621"/>
    <mergeCell ref="F1618:F1621"/>
    <mergeCell ref="G1618:G1621"/>
    <mergeCell ref="H1618:H1621"/>
    <mergeCell ref="I1618:I1621"/>
    <mergeCell ref="J1618:J1621"/>
    <mergeCell ref="K1618:K1621"/>
    <mergeCell ref="L1618:L1621"/>
    <mergeCell ref="M1618:M1621"/>
    <mergeCell ref="N1618:N1621"/>
    <mergeCell ref="O1618:O1621"/>
    <mergeCell ref="P1618:P1621"/>
    <mergeCell ref="A1614:A1617"/>
    <mergeCell ref="B1614:B1617"/>
    <mergeCell ref="C1614:C1617"/>
    <mergeCell ref="D1614:D1617"/>
    <mergeCell ref="E1614:E1617"/>
    <mergeCell ref="F1614:F1617"/>
    <mergeCell ref="G1614:G1617"/>
    <mergeCell ref="H1614:H1617"/>
    <mergeCell ref="I1614:I1617"/>
    <mergeCell ref="J1606:J1609"/>
    <mergeCell ref="K1606:K1609"/>
    <mergeCell ref="L1606:L1609"/>
    <mergeCell ref="M1606:M1609"/>
    <mergeCell ref="N1606:N1609"/>
    <mergeCell ref="O1606:O1609"/>
    <mergeCell ref="P1606:P1609"/>
    <mergeCell ref="A1610:A1613"/>
    <mergeCell ref="B1610:B1613"/>
    <mergeCell ref="C1610:C1613"/>
    <mergeCell ref="D1610:D1613"/>
    <mergeCell ref="E1610:E1613"/>
    <mergeCell ref="F1610:F1613"/>
    <mergeCell ref="G1610:G1613"/>
    <mergeCell ref="H1610:H1613"/>
    <mergeCell ref="I1610:I1613"/>
    <mergeCell ref="J1610:J1613"/>
    <mergeCell ref="K1610:K1613"/>
    <mergeCell ref="L1610:L1613"/>
    <mergeCell ref="M1610:M1613"/>
    <mergeCell ref="N1610:N1613"/>
    <mergeCell ref="O1610:O1613"/>
    <mergeCell ref="P1610:P1613"/>
    <mergeCell ref="A1606:A1609"/>
    <mergeCell ref="B1606:B1609"/>
    <mergeCell ref="C1606:C1609"/>
    <mergeCell ref="D1606:D1609"/>
    <mergeCell ref="E1606:E1609"/>
    <mergeCell ref="F1606:F1609"/>
    <mergeCell ref="G1606:G1609"/>
    <mergeCell ref="H1606:H1609"/>
    <mergeCell ref="I1606:I1609"/>
    <mergeCell ref="J1598:J1601"/>
    <mergeCell ref="K1598:K1601"/>
    <mergeCell ref="L1598:L1601"/>
    <mergeCell ref="M1598:M1601"/>
    <mergeCell ref="N1598:N1601"/>
    <mergeCell ref="O1598:O1601"/>
    <mergeCell ref="P1598:P1601"/>
    <mergeCell ref="A1602:A1605"/>
    <mergeCell ref="B1602:B1605"/>
    <mergeCell ref="C1602:C1605"/>
    <mergeCell ref="D1602:D1605"/>
    <mergeCell ref="E1602:E1605"/>
    <mergeCell ref="F1602:F1605"/>
    <mergeCell ref="G1602:G1605"/>
    <mergeCell ref="H1602:H1605"/>
    <mergeCell ref="I1602:I1605"/>
    <mergeCell ref="J1602:J1605"/>
    <mergeCell ref="K1602:K1605"/>
    <mergeCell ref="L1602:L1605"/>
    <mergeCell ref="M1602:M1605"/>
    <mergeCell ref="N1602:N1605"/>
    <mergeCell ref="O1602:O1605"/>
    <mergeCell ref="P1602:P1605"/>
    <mergeCell ref="A1598:A1601"/>
    <mergeCell ref="B1598:B1601"/>
    <mergeCell ref="C1598:C1601"/>
    <mergeCell ref="D1598:D1601"/>
    <mergeCell ref="E1598:E1601"/>
    <mergeCell ref="F1598:F1601"/>
    <mergeCell ref="G1598:G1601"/>
    <mergeCell ref="H1598:H1601"/>
    <mergeCell ref="I1598:I1601"/>
    <mergeCell ref="J1590:J1593"/>
    <mergeCell ref="K1590:K1593"/>
    <mergeCell ref="L1590:L1593"/>
    <mergeCell ref="M1590:M1593"/>
    <mergeCell ref="N1590:N1593"/>
    <mergeCell ref="O1590:O1593"/>
    <mergeCell ref="P1590:P1593"/>
    <mergeCell ref="A1594:A1597"/>
    <mergeCell ref="B1594:B1597"/>
    <mergeCell ref="C1594:C1597"/>
    <mergeCell ref="D1594:D1597"/>
    <mergeCell ref="E1594:E1597"/>
    <mergeCell ref="F1594:F1597"/>
    <mergeCell ref="G1594:G1597"/>
    <mergeCell ref="H1594:H1597"/>
    <mergeCell ref="I1594:I1597"/>
    <mergeCell ref="J1594:J1597"/>
    <mergeCell ref="K1594:K1597"/>
    <mergeCell ref="L1594:L1597"/>
    <mergeCell ref="M1594:M1597"/>
    <mergeCell ref="N1594:N1597"/>
    <mergeCell ref="O1594:O1597"/>
    <mergeCell ref="P1594:P1597"/>
    <mergeCell ref="A1590:A1593"/>
    <mergeCell ref="B1590:B1593"/>
    <mergeCell ref="C1590:C1593"/>
    <mergeCell ref="D1590:D1593"/>
    <mergeCell ref="E1590:E1593"/>
    <mergeCell ref="F1590:F1593"/>
    <mergeCell ref="G1590:G1593"/>
    <mergeCell ref="H1590:H1593"/>
    <mergeCell ref="I1590:I1593"/>
    <mergeCell ref="J1582:J1585"/>
    <mergeCell ref="K1582:K1585"/>
    <mergeCell ref="L1582:L1585"/>
    <mergeCell ref="M1582:M1585"/>
    <mergeCell ref="N1582:N1585"/>
    <mergeCell ref="O1582:O1585"/>
    <mergeCell ref="P1582:P1585"/>
    <mergeCell ref="A1586:A1589"/>
    <mergeCell ref="B1586:B1589"/>
    <mergeCell ref="C1586:C1589"/>
    <mergeCell ref="D1586:D1589"/>
    <mergeCell ref="E1586:E1589"/>
    <mergeCell ref="F1586:F1589"/>
    <mergeCell ref="G1586:G1589"/>
    <mergeCell ref="H1586:H1589"/>
    <mergeCell ref="I1586:I1589"/>
    <mergeCell ref="J1586:J1589"/>
    <mergeCell ref="K1586:K1589"/>
    <mergeCell ref="L1586:L1589"/>
    <mergeCell ref="M1586:M1589"/>
    <mergeCell ref="N1586:N1589"/>
    <mergeCell ref="O1586:O1589"/>
    <mergeCell ref="P1586:P1589"/>
    <mergeCell ref="A1582:A1585"/>
    <mergeCell ref="B1582:B1585"/>
    <mergeCell ref="C1582:C1585"/>
    <mergeCell ref="D1582:D1585"/>
    <mergeCell ref="E1582:E1585"/>
    <mergeCell ref="F1582:F1585"/>
    <mergeCell ref="G1582:G1585"/>
    <mergeCell ref="H1582:H1585"/>
    <mergeCell ref="I1582:I1585"/>
    <mergeCell ref="J1574:J1577"/>
    <mergeCell ref="K1574:K1577"/>
    <mergeCell ref="L1574:L1577"/>
    <mergeCell ref="M1574:M1577"/>
    <mergeCell ref="N1574:N1577"/>
    <mergeCell ref="O1574:O1577"/>
    <mergeCell ref="P1574:P1577"/>
    <mergeCell ref="A1578:A1581"/>
    <mergeCell ref="B1578:B1581"/>
    <mergeCell ref="C1578:C1581"/>
    <mergeCell ref="D1578:D1581"/>
    <mergeCell ref="E1578:E1581"/>
    <mergeCell ref="F1578:F1581"/>
    <mergeCell ref="G1578:G1581"/>
    <mergeCell ref="H1578:H1581"/>
    <mergeCell ref="I1578:I1581"/>
    <mergeCell ref="J1578:J1581"/>
    <mergeCell ref="K1578:K1581"/>
    <mergeCell ref="L1578:L1581"/>
    <mergeCell ref="M1578:M1581"/>
    <mergeCell ref="N1578:N1581"/>
    <mergeCell ref="O1578:O1581"/>
    <mergeCell ref="P1578:P1581"/>
    <mergeCell ref="A1574:A1577"/>
    <mergeCell ref="B1574:B1577"/>
    <mergeCell ref="C1574:C1577"/>
    <mergeCell ref="D1574:D1577"/>
    <mergeCell ref="E1574:E1577"/>
    <mergeCell ref="F1574:F1577"/>
    <mergeCell ref="G1574:G1577"/>
    <mergeCell ref="H1574:H1577"/>
    <mergeCell ref="I1574:I1577"/>
    <mergeCell ref="J1566:J1569"/>
    <mergeCell ref="K1566:K1569"/>
    <mergeCell ref="L1566:L1569"/>
    <mergeCell ref="M1566:M1569"/>
    <mergeCell ref="N1566:N1569"/>
    <mergeCell ref="O1566:O1569"/>
    <mergeCell ref="P1566:P1569"/>
    <mergeCell ref="A1570:A1573"/>
    <mergeCell ref="B1570:B1573"/>
    <mergeCell ref="C1570:C1573"/>
    <mergeCell ref="D1570:D1573"/>
    <mergeCell ref="E1570:E1573"/>
    <mergeCell ref="F1570:F1573"/>
    <mergeCell ref="G1570:G1573"/>
    <mergeCell ref="H1570:H1573"/>
    <mergeCell ref="I1570:I1573"/>
    <mergeCell ref="J1570:J1573"/>
    <mergeCell ref="K1570:K1573"/>
    <mergeCell ref="L1570:L1573"/>
    <mergeCell ref="M1570:M1573"/>
    <mergeCell ref="N1570:N1573"/>
    <mergeCell ref="O1570:O1573"/>
    <mergeCell ref="P1570:P1573"/>
    <mergeCell ref="A1566:A1569"/>
    <mergeCell ref="B1566:B1569"/>
    <mergeCell ref="C1566:C1569"/>
    <mergeCell ref="D1566:D1569"/>
    <mergeCell ref="E1566:E1569"/>
    <mergeCell ref="F1566:F1569"/>
    <mergeCell ref="G1566:G1569"/>
    <mergeCell ref="H1566:H1569"/>
    <mergeCell ref="I1566:I1569"/>
    <mergeCell ref="J1558:J1561"/>
    <mergeCell ref="K1558:K1561"/>
    <mergeCell ref="L1558:L1561"/>
    <mergeCell ref="M1558:M1561"/>
    <mergeCell ref="N1558:N1561"/>
    <mergeCell ref="O1558:O1561"/>
    <mergeCell ref="P1558:P1561"/>
    <mergeCell ref="A1562:A1565"/>
    <mergeCell ref="B1562:B1565"/>
    <mergeCell ref="C1562:C1565"/>
    <mergeCell ref="D1562:D1565"/>
    <mergeCell ref="E1562:E1565"/>
    <mergeCell ref="F1562:F1565"/>
    <mergeCell ref="G1562:G1565"/>
    <mergeCell ref="H1562:H1565"/>
    <mergeCell ref="I1562:I1565"/>
    <mergeCell ref="J1562:J1565"/>
    <mergeCell ref="K1562:K1565"/>
    <mergeCell ref="L1562:L1565"/>
    <mergeCell ref="M1562:M1565"/>
    <mergeCell ref="N1562:N1565"/>
    <mergeCell ref="O1562:O1565"/>
    <mergeCell ref="P1562:P1565"/>
    <mergeCell ref="A1558:A1561"/>
    <mergeCell ref="B1558:B1561"/>
    <mergeCell ref="C1558:C1561"/>
    <mergeCell ref="D1558:D1561"/>
    <mergeCell ref="E1558:E1561"/>
    <mergeCell ref="F1558:F1561"/>
    <mergeCell ref="G1558:G1561"/>
    <mergeCell ref="H1558:H1561"/>
    <mergeCell ref="I1558:I1561"/>
    <mergeCell ref="J1550:J1553"/>
    <mergeCell ref="K1550:K1553"/>
    <mergeCell ref="L1550:L1553"/>
    <mergeCell ref="M1550:M1553"/>
    <mergeCell ref="N1550:N1553"/>
    <mergeCell ref="O1550:O1553"/>
    <mergeCell ref="P1550:P1553"/>
    <mergeCell ref="A1554:A1557"/>
    <mergeCell ref="B1554:B1557"/>
    <mergeCell ref="C1554:C1557"/>
    <mergeCell ref="D1554:D1557"/>
    <mergeCell ref="E1554:E1557"/>
    <mergeCell ref="F1554:F1557"/>
    <mergeCell ref="G1554:G1557"/>
    <mergeCell ref="H1554:H1557"/>
    <mergeCell ref="I1554:I1557"/>
    <mergeCell ref="J1554:J1557"/>
    <mergeCell ref="K1554:K1557"/>
    <mergeCell ref="L1554:L1557"/>
    <mergeCell ref="M1554:M1557"/>
    <mergeCell ref="N1554:N1557"/>
    <mergeCell ref="O1554:O1557"/>
    <mergeCell ref="P1554:P1557"/>
    <mergeCell ref="A1550:A1553"/>
    <mergeCell ref="B1550:B1553"/>
    <mergeCell ref="C1550:C1553"/>
    <mergeCell ref="D1550:D1553"/>
    <mergeCell ref="E1550:E1553"/>
    <mergeCell ref="F1550:F1553"/>
    <mergeCell ref="G1550:G1553"/>
    <mergeCell ref="H1550:H1553"/>
    <mergeCell ref="I1550:I1553"/>
    <mergeCell ref="J1542:J1545"/>
    <mergeCell ref="K1542:K1545"/>
    <mergeCell ref="L1542:L1545"/>
    <mergeCell ref="M1542:M1545"/>
    <mergeCell ref="N1542:N1545"/>
    <mergeCell ref="O1542:O1545"/>
    <mergeCell ref="P1542:P1545"/>
    <mergeCell ref="A1546:A1549"/>
    <mergeCell ref="B1546:B1549"/>
    <mergeCell ref="C1546:C1549"/>
    <mergeCell ref="D1546:D1549"/>
    <mergeCell ref="E1546:E1549"/>
    <mergeCell ref="F1546:F1549"/>
    <mergeCell ref="G1546:G1549"/>
    <mergeCell ref="H1546:H1549"/>
    <mergeCell ref="I1546:I1549"/>
    <mergeCell ref="J1546:J1549"/>
    <mergeCell ref="K1546:K1549"/>
    <mergeCell ref="L1546:L1549"/>
    <mergeCell ref="M1546:M1549"/>
    <mergeCell ref="N1546:N1549"/>
    <mergeCell ref="O1546:O1549"/>
    <mergeCell ref="P1546:P1549"/>
    <mergeCell ref="A1542:A1545"/>
    <mergeCell ref="B1542:B1545"/>
    <mergeCell ref="C1542:C1545"/>
    <mergeCell ref="D1542:D1545"/>
    <mergeCell ref="E1542:E1545"/>
    <mergeCell ref="F1542:F1545"/>
    <mergeCell ref="G1542:G1545"/>
    <mergeCell ref="H1542:H1545"/>
    <mergeCell ref="I1542:I1545"/>
    <mergeCell ref="J1534:J1537"/>
    <mergeCell ref="K1534:K1537"/>
    <mergeCell ref="L1534:L1537"/>
    <mergeCell ref="M1534:M1537"/>
    <mergeCell ref="N1534:N1537"/>
    <mergeCell ref="O1534:O1537"/>
    <mergeCell ref="P1534:P1537"/>
    <mergeCell ref="A1538:A1541"/>
    <mergeCell ref="B1538:B1541"/>
    <mergeCell ref="C1538:C1541"/>
    <mergeCell ref="D1538:D1541"/>
    <mergeCell ref="E1538:E1541"/>
    <mergeCell ref="F1538:F1541"/>
    <mergeCell ref="G1538:G1541"/>
    <mergeCell ref="H1538:H1541"/>
    <mergeCell ref="I1538:I1541"/>
    <mergeCell ref="J1538:J1541"/>
    <mergeCell ref="K1538:K1541"/>
    <mergeCell ref="L1538:L1541"/>
    <mergeCell ref="M1538:M1541"/>
    <mergeCell ref="N1538:N1541"/>
    <mergeCell ref="O1538:O1541"/>
    <mergeCell ref="P1538:P1541"/>
    <mergeCell ref="A1534:A1537"/>
    <mergeCell ref="B1534:B1537"/>
    <mergeCell ref="C1534:C1537"/>
    <mergeCell ref="D1534:D1537"/>
    <mergeCell ref="E1534:E1537"/>
    <mergeCell ref="F1534:F1537"/>
    <mergeCell ref="G1534:G1537"/>
    <mergeCell ref="H1534:H1537"/>
    <mergeCell ref="I1534:I1537"/>
    <mergeCell ref="J1526:J1529"/>
    <mergeCell ref="K1526:K1529"/>
    <mergeCell ref="L1526:L1529"/>
    <mergeCell ref="M1526:M1529"/>
    <mergeCell ref="N1526:N1529"/>
    <mergeCell ref="O1526:O1529"/>
    <mergeCell ref="P1526:P1529"/>
    <mergeCell ref="A1530:A1533"/>
    <mergeCell ref="B1530:B1533"/>
    <mergeCell ref="C1530:C1533"/>
    <mergeCell ref="D1530:D1533"/>
    <mergeCell ref="E1530:E1533"/>
    <mergeCell ref="F1530:F1533"/>
    <mergeCell ref="G1530:G1533"/>
    <mergeCell ref="H1530:H1533"/>
    <mergeCell ref="I1530:I1533"/>
    <mergeCell ref="J1530:J1533"/>
    <mergeCell ref="K1530:K1533"/>
    <mergeCell ref="L1530:L1533"/>
    <mergeCell ref="M1530:M1533"/>
    <mergeCell ref="N1530:N1533"/>
    <mergeCell ref="O1530:O1533"/>
    <mergeCell ref="P1530:P1533"/>
    <mergeCell ref="A1526:A1529"/>
    <mergeCell ref="B1526:B1529"/>
    <mergeCell ref="C1526:C1529"/>
    <mergeCell ref="D1526:D1529"/>
    <mergeCell ref="E1526:E1529"/>
    <mergeCell ref="F1526:F1529"/>
    <mergeCell ref="G1526:G1529"/>
    <mergeCell ref="H1526:H1529"/>
    <mergeCell ref="I1526:I1529"/>
    <mergeCell ref="J1518:J1521"/>
    <mergeCell ref="K1518:K1521"/>
    <mergeCell ref="L1518:L1521"/>
    <mergeCell ref="M1518:M1521"/>
    <mergeCell ref="N1518:N1521"/>
    <mergeCell ref="O1518:O1521"/>
    <mergeCell ref="P1518:P1521"/>
    <mergeCell ref="A1522:A1525"/>
    <mergeCell ref="B1522:B1525"/>
    <mergeCell ref="C1522:C1525"/>
    <mergeCell ref="D1522:D1525"/>
    <mergeCell ref="E1522:E1525"/>
    <mergeCell ref="F1522:F1525"/>
    <mergeCell ref="G1522:G1525"/>
    <mergeCell ref="H1522:H1525"/>
    <mergeCell ref="I1522:I1525"/>
    <mergeCell ref="J1522:J1525"/>
    <mergeCell ref="K1522:K1525"/>
    <mergeCell ref="L1522:L1525"/>
    <mergeCell ref="M1522:M1525"/>
    <mergeCell ref="N1522:N1525"/>
    <mergeCell ref="O1522:O1525"/>
    <mergeCell ref="P1522:P1525"/>
    <mergeCell ref="A1518:A1521"/>
    <mergeCell ref="B1518:B1521"/>
    <mergeCell ref="C1518:C1521"/>
    <mergeCell ref="D1518:D1521"/>
    <mergeCell ref="E1518:E1521"/>
    <mergeCell ref="F1518:F1521"/>
    <mergeCell ref="G1518:G1521"/>
    <mergeCell ref="H1518:H1521"/>
    <mergeCell ref="I1518:I1521"/>
    <mergeCell ref="J1510:J1513"/>
    <mergeCell ref="K1510:K1513"/>
    <mergeCell ref="L1510:L1513"/>
    <mergeCell ref="M1510:M1513"/>
    <mergeCell ref="N1510:N1513"/>
    <mergeCell ref="O1510:O1513"/>
    <mergeCell ref="P1510:P1513"/>
    <mergeCell ref="A1514:A1517"/>
    <mergeCell ref="B1514:B1517"/>
    <mergeCell ref="C1514:C1517"/>
    <mergeCell ref="D1514:D1517"/>
    <mergeCell ref="E1514:E1517"/>
    <mergeCell ref="F1514:F1517"/>
    <mergeCell ref="G1514:G1517"/>
    <mergeCell ref="H1514:H1517"/>
    <mergeCell ref="I1514:I1517"/>
    <mergeCell ref="J1514:J1517"/>
    <mergeCell ref="K1514:K1517"/>
    <mergeCell ref="L1514:L1517"/>
    <mergeCell ref="M1514:M1517"/>
    <mergeCell ref="N1514:N1517"/>
    <mergeCell ref="O1514:O1517"/>
    <mergeCell ref="P1514:P1517"/>
    <mergeCell ref="A1510:A1513"/>
    <mergeCell ref="B1510:B1513"/>
    <mergeCell ref="C1510:C1513"/>
    <mergeCell ref="D1510:D1513"/>
    <mergeCell ref="E1510:E1513"/>
    <mergeCell ref="F1510:F1513"/>
    <mergeCell ref="G1510:G1513"/>
    <mergeCell ref="H1510:H1513"/>
    <mergeCell ref="I1510:I1513"/>
    <mergeCell ref="J1502:J1505"/>
    <mergeCell ref="K1502:K1505"/>
    <mergeCell ref="L1502:L1505"/>
    <mergeCell ref="M1502:M1505"/>
    <mergeCell ref="N1502:N1505"/>
    <mergeCell ref="O1502:O1505"/>
    <mergeCell ref="P1502:P1505"/>
    <mergeCell ref="A1506:A1509"/>
    <mergeCell ref="B1506:B1509"/>
    <mergeCell ref="C1506:C1509"/>
    <mergeCell ref="D1506:D1509"/>
    <mergeCell ref="E1506:E1509"/>
    <mergeCell ref="F1506:F1509"/>
    <mergeCell ref="G1506:G1509"/>
    <mergeCell ref="H1506:H1509"/>
    <mergeCell ref="I1506:I1509"/>
    <mergeCell ref="J1506:J1509"/>
    <mergeCell ref="K1506:K1509"/>
    <mergeCell ref="L1506:L1509"/>
    <mergeCell ref="M1506:M1509"/>
    <mergeCell ref="N1506:N1509"/>
    <mergeCell ref="O1506:O1509"/>
    <mergeCell ref="P1506:P1509"/>
    <mergeCell ref="A1502:A1505"/>
    <mergeCell ref="B1502:B1505"/>
    <mergeCell ref="C1502:C1505"/>
    <mergeCell ref="D1502:D1505"/>
    <mergeCell ref="E1502:E1505"/>
    <mergeCell ref="F1502:F1505"/>
    <mergeCell ref="G1502:G1505"/>
    <mergeCell ref="H1502:H1505"/>
    <mergeCell ref="I1502:I1505"/>
    <mergeCell ref="J1494:J1497"/>
    <mergeCell ref="K1494:K1497"/>
    <mergeCell ref="L1494:L1497"/>
    <mergeCell ref="M1494:M1497"/>
    <mergeCell ref="N1494:N1497"/>
    <mergeCell ref="O1494:O1497"/>
    <mergeCell ref="P1494:P1497"/>
    <mergeCell ref="A1498:A1501"/>
    <mergeCell ref="B1498:B1501"/>
    <mergeCell ref="C1498:C1501"/>
    <mergeCell ref="D1498:D1501"/>
    <mergeCell ref="E1498:E1501"/>
    <mergeCell ref="F1498:F1501"/>
    <mergeCell ref="G1498:G1501"/>
    <mergeCell ref="H1498:H1501"/>
    <mergeCell ref="I1498:I1501"/>
    <mergeCell ref="J1498:J1501"/>
    <mergeCell ref="K1498:K1501"/>
    <mergeCell ref="L1498:L1501"/>
    <mergeCell ref="M1498:M1501"/>
    <mergeCell ref="N1498:N1501"/>
    <mergeCell ref="O1498:O1501"/>
    <mergeCell ref="P1498:P1501"/>
    <mergeCell ref="A1494:A1497"/>
    <mergeCell ref="B1494:B1497"/>
    <mergeCell ref="C1494:C1497"/>
    <mergeCell ref="D1494:D1497"/>
    <mergeCell ref="E1494:E1497"/>
    <mergeCell ref="F1494:F1497"/>
    <mergeCell ref="G1494:G1497"/>
    <mergeCell ref="H1494:H1497"/>
    <mergeCell ref="I1494:I1497"/>
    <mergeCell ref="J1486:J1489"/>
    <mergeCell ref="K1486:K1489"/>
    <mergeCell ref="L1486:L1489"/>
    <mergeCell ref="M1486:M1489"/>
    <mergeCell ref="N1486:N1489"/>
    <mergeCell ref="O1486:O1489"/>
    <mergeCell ref="P1486:P1489"/>
    <mergeCell ref="A1490:A1493"/>
    <mergeCell ref="B1490:B1493"/>
    <mergeCell ref="C1490:C1493"/>
    <mergeCell ref="D1490:D1493"/>
    <mergeCell ref="E1490:E1493"/>
    <mergeCell ref="F1490:F1493"/>
    <mergeCell ref="G1490:G1493"/>
    <mergeCell ref="H1490:H1493"/>
    <mergeCell ref="I1490:I1493"/>
    <mergeCell ref="J1490:J1493"/>
    <mergeCell ref="K1490:K1493"/>
    <mergeCell ref="L1490:L1493"/>
    <mergeCell ref="M1490:M1493"/>
    <mergeCell ref="N1490:N1493"/>
    <mergeCell ref="O1490:O1493"/>
    <mergeCell ref="P1490:P1493"/>
    <mergeCell ref="A1486:A1489"/>
    <mergeCell ref="B1486:B1489"/>
    <mergeCell ref="C1486:C1489"/>
    <mergeCell ref="D1486:D1489"/>
    <mergeCell ref="E1486:E1489"/>
    <mergeCell ref="F1486:F1489"/>
    <mergeCell ref="G1486:G1489"/>
    <mergeCell ref="H1486:H1489"/>
    <mergeCell ref="I1486:I1489"/>
    <mergeCell ref="J1478:J1481"/>
    <mergeCell ref="K1478:K1481"/>
    <mergeCell ref="L1478:L1481"/>
    <mergeCell ref="M1478:M1481"/>
    <mergeCell ref="N1478:N1481"/>
    <mergeCell ref="O1478:O1481"/>
    <mergeCell ref="P1478:P1481"/>
    <mergeCell ref="A1482:A1485"/>
    <mergeCell ref="B1482:B1485"/>
    <mergeCell ref="C1482:C1485"/>
    <mergeCell ref="D1482:D1485"/>
    <mergeCell ref="E1482:E1485"/>
    <mergeCell ref="F1482:F1485"/>
    <mergeCell ref="G1482:G1485"/>
    <mergeCell ref="H1482:H1485"/>
    <mergeCell ref="I1482:I1485"/>
    <mergeCell ref="J1482:J1485"/>
    <mergeCell ref="K1482:K1485"/>
    <mergeCell ref="L1482:L1485"/>
    <mergeCell ref="M1482:M1485"/>
    <mergeCell ref="N1482:N1485"/>
    <mergeCell ref="O1482:O1485"/>
    <mergeCell ref="P1482:P1485"/>
    <mergeCell ref="A1478:A1481"/>
    <mergeCell ref="B1478:B1481"/>
    <mergeCell ref="C1478:C1481"/>
    <mergeCell ref="D1478:D1481"/>
    <mergeCell ref="E1478:E1481"/>
    <mergeCell ref="F1478:F1481"/>
    <mergeCell ref="G1478:G1481"/>
    <mergeCell ref="H1478:H1481"/>
    <mergeCell ref="I1478:I1481"/>
    <mergeCell ref="J1470:J1473"/>
    <mergeCell ref="K1470:K1473"/>
    <mergeCell ref="L1470:L1473"/>
    <mergeCell ref="M1470:M1473"/>
    <mergeCell ref="N1470:N1473"/>
    <mergeCell ref="O1470:O1473"/>
    <mergeCell ref="P1470:P1473"/>
    <mergeCell ref="A1474:A1477"/>
    <mergeCell ref="B1474:B1477"/>
    <mergeCell ref="C1474:C1477"/>
    <mergeCell ref="D1474:D1477"/>
    <mergeCell ref="E1474:E1477"/>
    <mergeCell ref="F1474:F1477"/>
    <mergeCell ref="G1474:G1477"/>
    <mergeCell ref="H1474:H1477"/>
    <mergeCell ref="I1474:I1477"/>
    <mergeCell ref="J1474:J1477"/>
    <mergeCell ref="K1474:K1477"/>
    <mergeCell ref="L1474:L1477"/>
    <mergeCell ref="M1474:M1477"/>
    <mergeCell ref="N1474:N1477"/>
    <mergeCell ref="O1474:O1477"/>
    <mergeCell ref="P1474:P1477"/>
    <mergeCell ref="A1470:A1473"/>
    <mergeCell ref="B1470:B1473"/>
    <mergeCell ref="C1470:C1473"/>
    <mergeCell ref="D1470:D1473"/>
    <mergeCell ref="E1470:E1473"/>
    <mergeCell ref="F1470:F1473"/>
    <mergeCell ref="G1470:G1473"/>
    <mergeCell ref="H1470:H1473"/>
    <mergeCell ref="I1470:I1473"/>
    <mergeCell ref="J1462:J1465"/>
    <mergeCell ref="K1462:K1465"/>
    <mergeCell ref="L1462:L1465"/>
    <mergeCell ref="M1462:M1465"/>
    <mergeCell ref="N1462:N1465"/>
    <mergeCell ref="O1462:O1465"/>
    <mergeCell ref="P1462:P1465"/>
    <mergeCell ref="A1466:A1469"/>
    <mergeCell ref="B1466:B1469"/>
    <mergeCell ref="C1466:C1469"/>
    <mergeCell ref="D1466:D1469"/>
    <mergeCell ref="E1466:E1469"/>
    <mergeCell ref="F1466:F1469"/>
    <mergeCell ref="G1466:G1469"/>
    <mergeCell ref="H1466:H1469"/>
    <mergeCell ref="I1466:I1469"/>
    <mergeCell ref="J1466:J1469"/>
    <mergeCell ref="K1466:K1469"/>
    <mergeCell ref="L1466:L1469"/>
    <mergeCell ref="M1466:M1469"/>
    <mergeCell ref="N1466:N1469"/>
    <mergeCell ref="O1466:O1469"/>
    <mergeCell ref="P1466:P1469"/>
    <mergeCell ref="A1462:A1465"/>
    <mergeCell ref="B1462:B1465"/>
    <mergeCell ref="C1462:C1465"/>
    <mergeCell ref="D1462:D1465"/>
    <mergeCell ref="E1462:E1465"/>
    <mergeCell ref="F1462:F1465"/>
    <mergeCell ref="G1462:G1465"/>
    <mergeCell ref="H1462:H1465"/>
    <mergeCell ref="I1462:I1465"/>
    <mergeCell ref="J1454:J1457"/>
    <mergeCell ref="K1454:K1457"/>
    <mergeCell ref="L1454:L1457"/>
    <mergeCell ref="M1454:M1457"/>
    <mergeCell ref="N1454:N1457"/>
    <mergeCell ref="O1454:O1457"/>
    <mergeCell ref="P1454:P1457"/>
    <mergeCell ref="A1458:A1461"/>
    <mergeCell ref="B1458:B1461"/>
    <mergeCell ref="C1458:C1461"/>
    <mergeCell ref="D1458:D1461"/>
    <mergeCell ref="E1458:E1461"/>
    <mergeCell ref="F1458:F1461"/>
    <mergeCell ref="G1458:G1461"/>
    <mergeCell ref="H1458:H1461"/>
    <mergeCell ref="I1458:I1461"/>
    <mergeCell ref="J1458:J1461"/>
    <mergeCell ref="K1458:K1461"/>
    <mergeCell ref="L1458:L1461"/>
    <mergeCell ref="M1458:M1461"/>
    <mergeCell ref="N1458:N1461"/>
    <mergeCell ref="O1458:O1461"/>
    <mergeCell ref="P1458:P1461"/>
    <mergeCell ref="A1454:A1457"/>
    <mergeCell ref="B1454:B1457"/>
    <mergeCell ref="C1454:C1457"/>
    <mergeCell ref="D1454:D1457"/>
    <mergeCell ref="E1454:E1457"/>
    <mergeCell ref="F1454:F1457"/>
    <mergeCell ref="G1454:G1457"/>
    <mergeCell ref="H1454:H1457"/>
    <mergeCell ref="I1454:I1457"/>
    <mergeCell ref="J1446:J1449"/>
    <mergeCell ref="K1446:K1449"/>
    <mergeCell ref="L1446:L1449"/>
    <mergeCell ref="M1446:M1449"/>
    <mergeCell ref="N1446:N1449"/>
    <mergeCell ref="O1446:O1449"/>
    <mergeCell ref="P1446:P1449"/>
    <mergeCell ref="A1450:A1453"/>
    <mergeCell ref="B1450:B1453"/>
    <mergeCell ref="C1450:C1453"/>
    <mergeCell ref="D1450:D1453"/>
    <mergeCell ref="E1450:E1453"/>
    <mergeCell ref="F1450:F1453"/>
    <mergeCell ref="G1450:G1453"/>
    <mergeCell ref="H1450:H1453"/>
    <mergeCell ref="I1450:I1453"/>
    <mergeCell ref="J1450:J1453"/>
    <mergeCell ref="K1450:K1453"/>
    <mergeCell ref="L1450:L1453"/>
    <mergeCell ref="M1450:M1453"/>
    <mergeCell ref="N1450:N1453"/>
    <mergeCell ref="O1450:O1453"/>
    <mergeCell ref="P1450:P1453"/>
    <mergeCell ref="A1446:A1449"/>
    <mergeCell ref="B1446:B1449"/>
    <mergeCell ref="C1446:C1449"/>
    <mergeCell ref="D1446:D1449"/>
    <mergeCell ref="E1446:E1449"/>
    <mergeCell ref="F1446:F1449"/>
    <mergeCell ref="G1446:G1449"/>
    <mergeCell ref="H1446:H1449"/>
    <mergeCell ref="I1446:I1449"/>
    <mergeCell ref="J1438:J1441"/>
    <mergeCell ref="K1438:K1441"/>
    <mergeCell ref="L1438:L1441"/>
    <mergeCell ref="M1438:M1441"/>
    <mergeCell ref="N1438:N1441"/>
    <mergeCell ref="O1438:O1441"/>
    <mergeCell ref="P1438:P1441"/>
    <mergeCell ref="A1442:A1445"/>
    <mergeCell ref="B1442:B1445"/>
    <mergeCell ref="C1442:C1445"/>
    <mergeCell ref="D1442:D1445"/>
    <mergeCell ref="E1442:E1445"/>
    <mergeCell ref="F1442:F1445"/>
    <mergeCell ref="G1442:G1445"/>
    <mergeCell ref="H1442:H1445"/>
    <mergeCell ref="I1442:I1445"/>
    <mergeCell ref="J1442:J1445"/>
    <mergeCell ref="K1442:K1445"/>
    <mergeCell ref="L1442:L1445"/>
    <mergeCell ref="M1442:M1445"/>
    <mergeCell ref="N1442:N1445"/>
    <mergeCell ref="O1442:O1445"/>
    <mergeCell ref="P1442:P1445"/>
    <mergeCell ref="A1438:A1441"/>
    <mergeCell ref="B1438:B1441"/>
    <mergeCell ref="C1438:C1441"/>
    <mergeCell ref="D1438:D1441"/>
    <mergeCell ref="E1438:E1441"/>
    <mergeCell ref="F1438:F1441"/>
    <mergeCell ref="G1438:G1441"/>
    <mergeCell ref="H1438:H1441"/>
    <mergeCell ref="I1438:I1441"/>
    <mergeCell ref="J1430:J1433"/>
    <mergeCell ref="K1430:K1433"/>
    <mergeCell ref="L1430:L1433"/>
    <mergeCell ref="M1430:M1433"/>
    <mergeCell ref="N1430:N1433"/>
    <mergeCell ref="O1430:O1433"/>
    <mergeCell ref="P1430:P1433"/>
    <mergeCell ref="A1434:A1437"/>
    <mergeCell ref="B1434:B1437"/>
    <mergeCell ref="C1434:C1437"/>
    <mergeCell ref="D1434:D1437"/>
    <mergeCell ref="E1434:E1437"/>
    <mergeCell ref="F1434:F1437"/>
    <mergeCell ref="G1434:G1437"/>
    <mergeCell ref="H1434:H1437"/>
    <mergeCell ref="I1434:I1437"/>
    <mergeCell ref="J1434:J1437"/>
    <mergeCell ref="K1434:K1437"/>
    <mergeCell ref="L1434:L1437"/>
    <mergeCell ref="M1434:M1437"/>
    <mergeCell ref="N1434:N1437"/>
    <mergeCell ref="O1434:O1437"/>
    <mergeCell ref="P1434:P1437"/>
    <mergeCell ref="A1430:A1433"/>
    <mergeCell ref="B1430:B1433"/>
    <mergeCell ref="C1430:C1433"/>
    <mergeCell ref="D1430:D1433"/>
    <mergeCell ref="E1430:E1433"/>
    <mergeCell ref="F1430:F1433"/>
    <mergeCell ref="G1430:G1433"/>
    <mergeCell ref="H1430:H1433"/>
    <mergeCell ref="I1430:I1433"/>
    <mergeCell ref="J1422:J1425"/>
    <mergeCell ref="K1422:K1425"/>
    <mergeCell ref="L1422:L1425"/>
    <mergeCell ref="M1422:M1425"/>
    <mergeCell ref="N1422:N1425"/>
    <mergeCell ref="O1422:O1425"/>
    <mergeCell ref="P1422:P1425"/>
    <mergeCell ref="A1426:A1429"/>
    <mergeCell ref="B1426:B1429"/>
    <mergeCell ref="C1426:C1429"/>
    <mergeCell ref="D1426:D1429"/>
    <mergeCell ref="E1426:E1429"/>
    <mergeCell ref="F1426:F1429"/>
    <mergeCell ref="G1426:G1429"/>
    <mergeCell ref="H1426:H1429"/>
    <mergeCell ref="I1426:I1429"/>
    <mergeCell ref="J1426:J1429"/>
    <mergeCell ref="K1426:K1429"/>
    <mergeCell ref="L1426:L1429"/>
    <mergeCell ref="M1426:M1429"/>
    <mergeCell ref="N1426:N1429"/>
    <mergeCell ref="O1426:O1429"/>
    <mergeCell ref="P1426:P1429"/>
    <mergeCell ref="A1422:A1425"/>
    <mergeCell ref="B1422:B1425"/>
    <mergeCell ref="C1422:C1425"/>
    <mergeCell ref="D1422:D1425"/>
    <mergeCell ref="E1422:E1425"/>
    <mergeCell ref="F1422:F1425"/>
    <mergeCell ref="G1422:G1425"/>
    <mergeCell ref="H1422:H1425"/>
    <mergeCell ref="I1422:I1425"/>
    <mergeCell ref="J1414:J1417"/>
    <mergeCell ref="K1414:K1417"/>
    <mergeCell ref="L1414:L1417"/>
    <mergeCell ref="M1414:M1417"/>
    <mergeCell ref="N1414:N1417"/>
    <mergeCell ref="O1414:O1417"/>
    <mergeCell ref="P1414:P1417"/>
    <mergeCell ref="A1418:A1421"/>
    <mergeCell ref="B1418:B1421"/>
    <mergeCell ref="C1418:C1421"/>
    <mergeCell ref="D1418:D1421"/>
    <mergeCell ref="E1418:E1421"/>
    <mergeCell ref="F1418:F1421"/>
    <mergeCell ref="G1418:G1421"/>
    <mergeCell ref="H1418:H1421"/>
    <mergeCell ref="I1418:I1421"/>
    <mergeCell ref="J1418:J1421"/>
    <mergeCell ref="K1418:K1421"/>
    <mergeCell ref="L1418:L1421"/>
    <mergeCell ref="M1418:M1421"/>
    <mergeCell ref="N1418:N1421"/>
    <mergeCell ref="O1418:O1421"/>
    <mergeCell ref="P1418:P1421"/>
    <mergeCell ref="A1414:A1417"/>
    <mergeCell ref="B1414:B1417"/>
    <mergeCell ref="C1414:C1417"/>
    <mergeCell ref="D1414:D1417"/>
    <mergeCell ref="E1414:E1417"/>
    <mergeCell ref="F1414:F1417"/>
    <mergeCell ref="G1414:G1417"/>
    <mergeCell ref="H1414:H1417"/>
    <mergeCell ref="I1414:I1417"/>
    <mergeCell ref="J1406:J1409"/>
    <mergeCell ref="K1406:K1409"/>
    <mergeCell ref="L1406:L1409"/>
    <mergeCell ref="M1406:M1409"/>
    <mergeCell ref="N1406:N1409"/>
    <mergeCell ref="O1406:O1409"/>
    <mergeCell ref="P1406:P1409"/>
    <mergeCell ref="A1410:A1413"/>
    <mergeCell ref="B1410:B1413"/>
    <mergeCell ref="C1410:C1413"/>
    <mergeCell ref="D1410:D1413"/>
    <mergeCell ref="E1410:E1413"/>
    <mergeCell ref="F1410:F1413"/>
    <mergeCell ref="G1410:G1413"/>
    <mergeCell ref="H1410:H1413"/>
    <mergeCell ref="I1410:I1413"/>
    <mergeCell ref="J1410:J1413"/>
    <mergeCell ref="K1410:K1413"/>
    <mergeCell ref="L1410:L1413"/>
    <mergeCell ref="M1410:M1413"/>
    <mergeCell ref="N1410:N1413"/>
    <mergeCell ref="O1410:O1413"/>
    <mergeCell ref="P1410:P1413"/>
    <mergeCell ref="A1406:A1409"/>
    <mergeCell ref="B1406:B1409"/>
    <mergeCell ref="C1406:C1409"/>
    <mergeCell ref="D1406:D1409"/>
    <mergeCell ref="E1406:E1409"/>
    <mergeCell ref="F1406:F1409"/>
    <mergeCell ref="G1406:G1409"/>
    <mergeCell ref="H1406:H1409"/>
    <mergeCell ref="I1406:I1409"/>
    <mergeCell ref="J1398:J1401"/>
    <mergeCell ref="K1398:K1401"/>
    <mergeCell ref="L1398:L1401"/>
    <mergeCell ref="M1398:M1401"/>
    <mergeCell ref="N1398:N1401"/>
    <mergeCell ref="O1398:O1401"/>
    <mergeCell ref="P1398:P1401"/>
    <mergeCell ref="A1402:A1405"/>
    <mergeCell ref="B1402:B1405"/>
    <mergeCell ref="C1402:C1405"/>
    <mergeCell ref="D1402:D1405"/>
    <mergeCell ref="E1402:E1405"/>
    <mergeCell ref="F1402:F1405"/>
    <mergeCell ref="G1402:G1405"/>
    <mergeCell ref="H1402:H1405"/>
    <mergeCell ref="I1402:I1405"/>
    <mergeCell ref="J1402:J1405"/>
    <mergeCell ref="K1402:K1405"/>
    <mergeCell ref="L1402:L1405"/>
    <mergeCell ref="M1402:M1405"/>
    <mergeCell ref="N1402:N1405"/>
    <mergeCell ref="O1402:O1405"/>
    <mergeCell ref="P1402:P1405"/>
    <mergeCell ref="A1398:A1401"/>
    <mergeCell ref="B1398:B1401"/>
    <mergeCell ref="C1398:C1401"/>
    <mergeCell ref="D1398:D1401"/>
    <mergeCell ref="E1398:E1401"/>
    <mergeCell ref="F1398:F1401"/>
    <mergeCell ref="G1398:G1401"/>
    <mergeCell ref="H1398:H1401"/>
    <mergeCell ref="I1398:I1401"/>
    <mergeCell ref="J1390:J1393"/>
    <mergeCell ref="K1390:K1393"/>
    <mergeCell ref="L1390:L1393"/>
    <mergeCell ref="M1390:M1393"/>
    <mergeCell ref="N1390:N1393"/>
    <mergeCell ref="O1390:O1393"/>
    <mergeCell ref="P1390:P1393"/>
    <mergeCell ref="A1394:A1397"/>
    <mergeCell ref="B1394:B1397"/>
    <mergeCell ref="C1394:C1397"/>
    <mergeCell ref="D1394:D1397"/>
    <mergeCell ref="E1394:E1397"/>
    <mergeCell ref="F1394:F1397"/>
    <mergeCell ref="G1394:G1397"/>
    <mergeCell ref="H1394:H1397"/>
    <mergeCell ref="I1394:I1397"/>
    <mergeCell ref="J1394:J1397"/>
    <mergeCell ref="K1394:K1397"/>
    <mergeCell ref="L1394:L1397"/>
    <mergeCell ref="M1394:M1397"/>
    <mergeCell ref="N1394:N1397"/>
    <mergeCell ref="O1394:O1397"/>
    <mergeCell ref="P1394:P1397"/>
    <mergeCell ref="A1390:A1393"/>
    <mergeCell ref="B1390:B1393"/>
    <mergeCell ref="C1390:C1393"/>
    <mergeCell ref="D1390:D1393"/>
    <mergeCell ref="E1390:E1393"/>
    <mergeCell ref="F1390:F1393"/>
    <mergeCell ref="G1390:G1393"/>
    <mergeCell ref="H1390:H1393"/>
    <mergeCell ref="I1390:I1393"/>
    <mergeCell ref="J1382:J1385"/>
    <mergeCell ref="K1382:K1385"/>
    <mergeCell ref="L1382:L1385"/>
    <mergeCell ref="M1382:M1385"/>
    <mergeCell ref="N1382:N1385"/>
    <mergeCell ref="O1382:O1385"/>
    <mergeCell ref="P1382:P1385"/>
    <mergeCell ref="A1386:A1389"/>
    <mergeCell ref="B1386:B1389"/>
    <mergeCell ref="C1386:C1389"/>
    <mergeCell ref="D1386:D1389"/>
    <mergeCell ref="E1386:E1389"/>
    <mergeCell ref="F1386:F1389"/>
    <mergeCell ref="G1386:G1389"/>
    <mergeCell ref="H1386:H1389"/>
    <mergeCell ref="I1386:I1389"/>
    <mergeCell ref="J1386:J1389"/>
    <mergeCell ref="K1386:K1389"/>
    <mergeCell ref="L1386:L1389"/>
    <mergeCell ref="M1386:M1389"/>
    <mergeCell ref="N1386:N1389"/>
    <mergeCell ref="O1386:O1389"/>
    <mergeCell ref="P1386:P1389"/>
    <mergeCell ref="A1382:A1385"/>
    <mergeCell ref="B1382:B1385"/>
    <mergeCell ref="C1382:C1385"/>
    <mergeCell ref="D1382:D1385"/>
    <mergeCell ref="E1382:E1385"/>
    <mergeCell ref="F1382:F1385"/>
    <mergeCell ref="G1382:G1385"/>
    <mergeCell ref="H1382:H1385"/>
    <mergeCell ref="I1382:I1385"/>
    <mergeCell ref="J1374:J1377"/>
    <mergeCell ref="K1374:K1377"/>
    <mergeCell ref="L1374:L1377"/>
    <mergeCell ref="M1374:M1377"/>
    <mergeCell ref="N1374:N1377"/>
    <mergeCell ref="O1374:O1377"/>
    <mergeCell ref="P1374:P1377"/>
    <mergeCell ref="A1378:A1381"/>
    <mergeCell ref="B1378:B1381"/>
    <mergeCell ref="C1378:C1381"/>
    <mergeCell ref="D1378:D1381"/>
    <mergeCell ref="E1378:E1381"/>
    <mergeCell ref="F1378:F1381"/>
    <mergeCell ref="G1378:G1381"/>
    <mergeCell ref="H1378:H1381"/>
    <mergeCell ref="I1378:I1381"/>
    <mergeCell ref="J1378:J1381"/>
    <mergeCell ref="K1378:K1381"/>
    <mergeCell ref="L1378:L1381"/>
    <mergeCell ref="M1378:M1381"/>
    <mergeCell ref="N1378:N1381"/>
    <mergeCell ref="O1378:O1381"/>
    <mergeCell ref="P1378:P1381"/>
    <mergeCell ref="A1374:A1377"/>
    <mergeCell ref="B1374:B1377"/>
    <mergeCell ref="C1374:C1377"/>
    <mergeCell ref="D1374:D1377"/>
    <mergeCell ref="E1374:E1377"/>
    <mergeCell ref="F1374:F1377"/>
    <mergeCell ref="G1374:G1377"/>
    <mergeCell ref="H1374:H1377"/>
    <mergeCell ref="I1374:I1377"/>
    <mergeCell ref="J1366:J1369"/>
    <mergeCell ref="K1366:K1369"/>
    <mergeCell ref="L1366:L1369"/>
    <mergeCell ref="M1366:M1369"/>
    <mergeCell ref="N1366:N1369"/>
    <mergeCell ref="O1366:O1369"/>
    <mergeCell ref="P1366:P1369"/>
    <mergeCell ref="A1370:A1373"/>
    <mergeCell ref="B1370:B1373"/>
    <mergeCell ref="C1370:C1373"/>
    <mergeCell ref="D1370:D1373"/>
    <mergeCell ref="E1370:E1373"/>
    <mergeCell ref="F1370:F1373"/>
    <mergeCell ref="G1370:G1373"/>
    <mergeCell ref="H1370:H1373"/>
    <mergeCell ref="I1370:I1373"/>
    <mergeCell ref="J1370:J1373"/>
    <mergeCell ref="K1370:K1373"/>
    <mergeCell ref="L1370:L1373"/>
    <mergeCell ref="M1370:M1373"/>
    <mergeCell ref="N1370:N1373"/>
    <mergeCell ref="O1370:O1373"/>
    <mergeCell ref="P1370:P1373"/>
    <mergeCell ref="A1366:A1369"/>
    <mergeCell ref="B1366:B1369"/>
    <mergeCell ref="C1366:C1369"/>
    <mergeCell ref="D1366:D1369"/>
    <mergeCell ref="E1366:E1369"/>
    <mergeCell ref="F1366:F1369"/>
    <mergeCell ref="G1366:G1369"/>
    <mergeCell ref="H1366:H1369"/>
    <mergeCell ref="I1366:I1369"/>
    <mergeCell ref="J1358:J1361"/>
    <mergeCell ref="K1358:K1361"/>
    <mergeCell ref="L1358:L1361"/>
    <mergeCell ref="M1358:M1361"/>
    <mergeCell ref="N1358:N1361"/>
    <mergeCell ref="O1358:O1361"/>
    <mergeCell ref="P1358:P1361"/>
    <mergeCell ref="A1362:A1365"/>
    <mergeCell ref="B1362:B1365"/>
    <mergeCell ref="C1362:C1365"/>
    <mergeCell ref="D1362:D1365"/>
    <mergeCell ref="E1362:E1365"/>
    <mergeCell ref="F1362:F1365"/>
    <mergeCell ref="G1362:G1365"/>
    <mergeCell ref="H1362:H1365"/>
    <mergeCell ref="I1362:I1365"/>
    <mergeCell ref="J1362:J1365"/>
    <mergeCell ref="K1362:K1365"/>
    <mergeCell ref="L1362:L1365"/>
    <mergeCell ref="M1362:M1365"/>
    <mergeCell ref="N1362:N1365"/>
    <mergeCell ref="O1362:O1365"/>
    <mergeCell ref="P1362:P1365"/>
    <mergeCell ref="A1358:A1361"/>
    <mergeCell ref="B1358:B1361"/>
    <mergeCell ref="C1358:C1361"/>
    <mergeCell ref="D1358:D1361"/>
    <mergeCell ref="E1358:E1361"/>
    <mergeCell ref="F1358:F1361"/>
    <mergeCell ref="G1358:G1361"/>
    <mergeCell ref="H1358:H1361"/>
    <mergeCell ref="I1358:I1361"/>
    <mergeCell ref="J1350:J1353"/>
    <mergeCell ref="K1350:K1353"/>
    <mergeCell ref="L1350:L1353"/>
    <mergeCell ref="M1350:M1353"/>
    <mergeCell ref="N1350:N1353"/>
    <mergeCell ref="O1350:O1353"/>
    <mergeCell ref="P1350:P1353"/>
    <mergeCell ref="A1354:A1357"/>
    <mergeCell ref="B1354:B1357"/>
    <mergeCell ref="C1354:C1357"/>
    <mergeCell ref="D1354:D1357"/>
    <mergeCell ref="E1354:E1357"/>
    <mergeCell ref="F1354:F1357"/>
    <mergeCell ref="G1354:G1357"/>
    <mergeCell ref="H1354:H1357"/>
    <mergeCell ref="I1354:I1357"/>
    <mergeCell ref="J1354:J1357"/>
    <mergeCell ref="K1354:K1357"/>
    <mergeCell ref="L1354:L1357"/>
    <mergeCell ref="M1354:M1357"/>
    <mergeCell ref="N1354:N1357"/>
    <mergeCell ref="O1354:O1357"/>
    <mergeCell ref="P1354:P1357"/>
    <mergeCell ref="A1350:A1353"/>
    <mergeCell ref="B1350:B1353"/>
    <mergeCell ref="C1350:C1353"/>
    <mergeCell ref="D1350:D1353"/>
    <mergeCell ref="E1350:E1353"/>
    <mergeCell ref="F1350:F1353"/>
    <mergeCell ref="G1350:G1353"/>
    <mergeCell ref="H1350:H1353"/>
    <mergeCell ref="I1350:I1353"/>
    <mergeCell ref="J1342:J1345"/>
    <mergeCell ref="K1342:K1345"/>
    <mergeCell ref="L1342:L1345"/>
    <mergeCell ref="M1342:M1345"/>
    <mergeCell ref="N1342:N1345"/>
    <mergeCell ref="O1342:O1345"/>
    <mergeCell ref="P1342:P1345"/>
    <mergeCell ref="A1346:A1349"/>
    <mergeCell ref="B1346:B1349"/>
    <mergeCell ref="C1346:C1349"/>
    <mergeCell ref="D1346:D1349"/>
    <mergeCell ref="E1346:E1349"/>
    <mergeCell ref="F1346:F1349"/>
    <mergeCell ref="G1346:G1349"/>
    <mergeCell ref="H1346:H1349"/>
    <mergeCell ref="I1346:I1349"/>
    <mergeCell ref="J1346:J1349"/>
    <mergeCell ref="K1346:K1349"/>
    <mergeCell ref="L1346:L1349"/>
    <mergeCell ref="M1346:M1349"/>
    <mergeCell ref="N1346:N1349"/>
    <mergeCell ref="O1346:O1349"/>
    <mergeCell ref="P1346:P1349"/>
    <mergeCell ref="A1342:A1345"/>
    <mergeCell ref="B1342:B1345"/>
    <mergeCell ref="C1342:C1345"/>
    <mergeCell ref="D1342:D1345"/>
    <mergeCell ref="E1342:E1345"/>
    <mergeCell ref="F1342:F1345"/>
    <mergeCell ref="G1342:G1345"/>
    <mergeCell ref="H1342:H1345"/>
    <mergeCell ref="I1342:I1345"/>
    <mergeCell ref="J1334:J1337"/>
    <mergeCell ref="K1334:K1337"/>
    <mergeCell ref="L1334:L1337"/>
    <mergeCell ref="M1334:M1337"/>
    <mergeCell ref="N1334:N1337"/>
    <mergeCell ref="O1334:O1337"/>
    <mergeCell ref="P1334:P1337"/>
    <mergeCell ref="A1338:A1341"/>
    <mergeCell ref="B1338:B1341"/>
    <mergeCell ref="C1338:C1341"/>
    <mergeCell ref="D1338:D1341"/>
    <mergeCell ref="E1338:E1341"/>
    <mergeCell ref="F1338:F1341"/>
    <mergeCell ref="G1338:G1341"/>
    <mergeCell ref="H1338:H1341"/>
    <mergeCell ref="I1338:I1341"/>
    <mergeCell ref="J1338:J1341"/>
    <mergeCell ref="K1338:K1341"/>
    <mergeCell ref="L1338:L1341"/>
    <mergeCell ref="M1338:M1341"/>
    <mergeCell ref="N1338:N1341"/>
    <mergeCell ref="O1338:O1341"/>
    <mergeCell ref="P1338:P1341"/>
    <mergeCell ref="A1334:A1337"/>
    <mergeCell ref="B1334:B1337"/>
    <mergeCell ref="C1334:C1337"/>
    <mergeCell ref="D1334:D1337"/>
    <mergeCell ref="E1334:E1337"/>
    <mergeCell ref="F1334:F1337"/>
    <mergeCell ref="G1334:G1337"/>
    <mergeCell ref="H1334:H1337"/>
    <mergeCell ref="I1334:I1337"/>
    <mergeCell ref="J1326:J1329"/>
    <mergeCell ref="K1326:K1329"/>
    <mergeCell ref="L1326:L1329"/>
    <mergeCell ref="M1326:M1329"/>
    <mergeCell ref="N1326:N1329"/>
    <mergeCell ref="O1326:O1329"/>
    <mergeCell ref="P1326:P1329"/>
    <mergeCell ref="A1330:A1333"/>
    <mergeCell ref="B1330:B1333"/>
    <mergeCell ref="C1330:C1333"/>
    <mergeCell ref="D1330:D1333"/>
    <mergeCell ref="E1330:E1333"/>
    <mergeCell ref="F1330:F1333"/>
    <mergeCell ref="G1330:G1333"/>
    <mergeCell ref="H1330:H1333"/>
    <mergeCell ref="I1330:I1333"/>
    <mergeCell ref="J1330:J1333"/>
    <mergeCell ref="K1330:K1333"/>
    <mergeCell ref="L1330:L1333"/>
    <mergeCell ref="M1330:M1333"/>
    <mergeCell ref="N1330:N1333"/>
    <mergeCell ref="O1330:O1333"/>
    <mergeCell ref="P1330:P1333"/>
    <mergeCell ref="A1326:A1329"/>
    <mergeCell ref="B1326:B1329"/>
    <mergeCell ref="C1326:C1329"/>
    <mergeCell ref="D1326:D1329"/>
    <mergeCell ref="E1326:E1329"/>
    <mergeCell ref="F1326:F1329"/>
    <mergeCell ref="G1326:G1329"/>
    <mergeCell ref="H1326:H1329"/>
    <mergeCell ref="I1326:I1329"/>
    <mergeCell ref="J1318:J1321"/>
    <mergeCell ref="K1318:K1321"/>
    <mergeCell ref="L1318:L1321"/>
    <mergeCell ref="M1318:M1321"/>
    <mergeCell ref="N1318:N1321"/>
    <mergeCell ref="O1318:O1321"/>
    <mergeCell ref="P1318:P1321"/>
    <mergeCell ref="A1322:A1325"/>
    <mergeCell ref="B1322:B1325"/>
    <mergeCell ref="C1322:C1325"/>
    <mergeCell ref="D1322:D1325"/>
    <mergeCell ref="E1322:E1325"/>
    <mergeCell ref="F1322:F1325"/>
    <mergeCell ref="G1322:G1325"/>
    <mergeCell ref="H1322:H1325"/>
    <mergeCell ref="I1322:I1325"/>
    <mergeCell ref="J1322:J1325"/>
    <mergeCell ref="K1322:K1325"/>
    <mergeCell ref="L1322:L1325"/>
    <mergeCell ref="M1322:M1325"/>
    <mergeCell ref="N1322:N1325"/>
    <mergeCell ref="O1322:O1325"/>
    <mergeCell ref="P1322:P1325"/>
    <mergeCell ref="A1318:A1321"/>
    <mergeCell ref="B1318:B1321"/>
    <mergeCell ref="C1318:C1321"/>
    <mergeCell ref="D1318:D1321"/>
    <mergeCell ref="E1318:E1321"/>
    <mergeCell ref="F1318:F1321"/>
    <mergeCell ref="G1318:G1321"/>
    <mergeCell ref="H1318:H1321"/>
    <mergeCell ref="I1318:I1321"/>
    <mergeCell ref="J1310:J1313"/>
    <mergeCell ref="K1310:K1313"/>
    <mergeCell ref="L1310:L1313"/>
    <mergeCell ref="M1310:M1313"/>
    <mergeCell ref="N1310:N1313"/>
    <mergeCell ref="O1310:O1313"/>
    <mergeCell ref="P1310:P1313"/>
    <mergeCell ref="A1314:A1317"/>
    <mergeCell ref="B1314:B1317"/>
    <mergeCell ref="C1314:C1317"/>
    <mergeCell ref="D1314:D1317"/>
    <mergeCell ref="E1314:E1317"/>
    <mergeCell ref="F1314:F1317"/>
    <mergeCell ref="G1314:G1317"/>
    <mergeCell ref="H1314:H1317"/>
    <mergeCell ref="I1314:I1317"/>
    <mergeCell ref="J1314:J1317"/>
    <mergeCell ref="K1314:K1317"/>
    <mergeCell ref="L1314:L1317"/>
    <mergeCell ref="M1314:M1317"/>
    <mergeCell ref="N1314:N1317"/>
    <mergeCell ref="O1314:O1317"/>
    <mergeCell ref="P1314:P1317"/>
    <mergeCell ref="A1310:A1313"/>
    <mergeCell ref="B1310:B1313"/>
    <mergeCell ref="C1310:C1313"/>
    <mergeCell ref="D1310:D1313"/>
    <mergeCell ref="E1310:E1313"/>
    <mergeCell ref="F1310:F1313"/>
    <mergeCell ref="G1310:G1313"/>
    <mergeCell ref="H1310:H1313"/>
    <mergeCell ref="I1310:I1313"/>
    <mergeCell ref="J1302:J1305"/>
    <mergeCell ref="K1302:K1305"/>
    <mergeCell ref="L1302:L1305"/>
    <mergeCell ref="M1302:M1305"/>
    <mergeCell ref="N1302:N1305"/>
    <mergeCell ref="O1302:O1305"/>
    <mergeCell ref="P1302:P1305"/>
    <mergeCell ref="A1306:A1309"/>
    <mergeCell ref="B1306:B1309"/>
    <mergeCell ref="C1306:C1309"/>
    <mergeCell ref="D1306:D1309"/>
    <mergeCell ref="E1306:E1309"/>
    <mergeCell ref="F1306:F1309"/>
    <mergeCell ref="G1306:G1309"/>
    <mergeCell ref="H1306:H1309"/>
    <mergeCell ref="I1306:I1309"/>
    <mergeCell ref="J1306:J1309"/>
    <mergeCell ref="K1306:K1309"/>
    <mergeCell ref="L1306:L1309"/>
    <mergeCell ref="M1306:M1309"/>
    <mergeCell ref="N1306:N1309"/>
    <mergeCell ref="O1306:O1309"/>
    <mergeCell ref="P1306:P1309"/>
    <mergeCell ref="A1302:A1305"/>
    <mergeCell ref="B1302:B1305"/>
    <mergeCell ref="C1302:C1305"/>
    <mergeCell ref="D1302:D1305"/>
    <mergeCell ref="E1302:E1305"/>
    <mergeCell ref="F1302:F1305"/>
    <mergeCell ref="G1302:G1305"/>
    <mergeCell ref="H1302:H1305"/>
    <mergeCell ref="I1302:I1305"/>
    <mergeCell ref="J1294:J1297"/>
    <mergeCell ref="K1294:K1297"/>
    <mergeCell ref="L1294:L1297"/>
    <mergeCell ref="M1294:M1297"/>
    <mergeCell ref="N1294:N1297"/>
    <mergeCell ref="O1294:O1297"/>
    <mergeCell ref="P1294:P1297"/>
    <mergeCell ref="A1298:A1301"/>
    <mergeCell ref="B1298:B1301"/>
    <mergeCell ref="C1298:C1301"/>
    <mergeCell ref="D1298:D1301"/>
    <mergeCell ref="E1298:E1301"/>
    <mergeCell ref="F1298:F1301"/>
    <mergeCell ref="G1298:G1301"/>
    <mergeCell ref="H1298:H1301"/>
    <mergeCell ref="I1298:I1301"/>
    <mergeCell ref="J1298:J1301"/>
    <mergeCell ref="K1298:K1301"/>
    <mergeCell ref="L1298:L1301"/>
    <mergeCell ref="M1298:M1301"/>
    <mergeCell ref="N1298:N1301"/>
    <mergeCell ref="O1298:O1301"/>
    <mergeCell ref="P1298:P1301"/>
    <mergeCell ref="A1294:A1297"/>
    <mergeCell ref="B1294:B1297"/>
    <mergeCell ref="C1294:C1297"/>
    <mergeCell ref="D1294:D1297"/>
    <mergeCell ref="E1294:E1297"/>
    <mergeCell ref="F1294:F1297"/>
    <mergeCell ref="G1294:G1297"/>
    <mergeCell ref="H1294:H1297"/>
    <mergeCell ref="I1294:I1297"/>
    <mergeCell ref="J1286:J1289"/>
    <mergeCell ref="K1286:K1289"/>
    <mergeCell ref="L1286:L1289"/>
    <mergeCell ref="M1286:M1289"/>
    <mergeCell ref="N1286:N1289"/>
    <mergeCell ref="O1286:O1289"/>
    <mergeCell ref="P1286:P1289"/>
    <mergeCell ref="A1290:A1293"/>
    <mergeCell ref="B1290:B1293"/>
    <mergeCell ref="C1290:C1293"/>
    <mergeCell ref="D1290:D1293"/>
    <mergeCell ref="E1290:E1293"/>
    <mergeCell ref="F1290:F1293"/>
    <mergeCell ref="G1290:G1293"/>
    <mergeCell ref="H1290:H1293"/>
    <mergeCell ref="I1290:I1293"/>
    <mergeCell ref="J1290:J1293"/>
    <mergeCell ref="K1290:K1293"/>
    <mergeCell ref="L1290:L1293"/>
    <mergeCell ref="M1290:M1293"/>
    <mergeCell ref="N1290:N1293"/>
    <mergeCell ref="O1290:O1293"/>
    <mergeCell ref="P1290:P1293"/>
    <mergeCell ref="A1286:A1289"/>
    <mergeCell ref="B1286:B1289"/>
    <mergeCell ref="C1286:C1289"/>
    <mergeCell ref="D1286:D1289"/>
    <mergeCell ref="E1286:E1289"/>
    <mergeCell ref="F1286:F1289"/>
    <mergeCell ref="G1286:G1289"/>
    <mergeCell ref="H1286:H1289"/>
    <mergeCell ref="I1286:I1289"/>
    <mergeCell ref="J1278:J1281"/>
    <mergeCell ref="K1278:K1281"/>
    <mergeCell ref="L1278:L1281"/>
    <mergeCell ref="M1278:M1281"/>
    <mergeCell ref="N1278:N1281"/>
    <mergeCell ref="O1278:O1281"/>
    <mergeCell ref="P1278:P1281"/>
    <mergeCell ref="A1282:A1285"/>
    <mergeCell ref="B1282:B1285"/>
    <mergeCell ref="C1282:C1285"/>
    <mergeCell ref="D1282:D1285"/>
    <mergeCell ref="E1282:E1285"/>
    <mergeCell ref="F1282:F1285"/>
    <mergeCell ref="G1282:G1285"/>
    <mergeCell ref="H1282:H1285"/>
    <mergeCell ref="I1282:I1285"/>
    <mergeCell ref="J1282:J1285"/>
    <mergeCell ref="K1282:K1285"/>
    <mergeCell ref="L1282:L1285"/>
    <mergeCell ref="M1282:M1285"/>
    <mergeCell ref="N1282:N1285"/>
    <mergeCell ref="O1282:O1285"/>
    <mergeCell ref="P1282:P1285"/>
    <mergeCell ref="A1278:A1281"/>
    <mergeCell ref="B1278:B1281"/>
    <mergeCell ref="C1278:C1281"/>
    <mergeCell ref="D1278:D1281"/>
    <mergeCell ref="E1278:E1281"/>
    <mergeCell ref="F1278:F1281"/>
    <mergeCell ref="G1278:G1281"/>
    <mergeCell ref="H1278:H1281"/>
    <mergeCell ref="I1278:I1281"/>
    <mergeCell ref="J1270:J1273"/>
    <mergeCell ref="K1270:K1273"/>
    <mergeCell ref="L1270:L1273"/>
    <mergeCell ref="M1270:M1273"/>
    <mergeCell ref="N1270:N1273"/>
    <mergeCell ref="O1270:O1273"/>
    <mergeCell ref="P1270:P1273"/>
    <mergeCell ref="A1274:A1277"/>
    <mergeCell ref="B1274:B1277"/>
    <mergeCell ref="C1274:C1277"/>
    <mergeCell ref="D1274:D1277"/>
    <mergeCell ref="E1274:E1277"/>
    <mergeCell ref="F1274:F1277"/>
    <mergeCell ref="G1274:G1277"/>
    <mergeCell ref="H1274:H1277"/>
    <mergeCell ref="I1274:I1277"/>
    <mergeCell ref="J1274:J1277"/>
    <mergeCell ref="K1274:K1277"/>
    <mergeCell ref="L1274:L1277"/>
    <mergeCell ref="M1274:M1277"/>
    <mergeCell ref="N1274:N1277"/>
    <mergeCell ref="O1274:O1277"/>
    <mergeCell ref="P1274:P1277"/>
    <mergeCell ref="A1270:A1273"/>
    <mergeCell ref="B1270:B1273"/>
    <mergeCell ref="C1270:C1273"/>
    <mergeCell ref="D1270:D1273"/>
    <mergeCell ref="E1270:E1273"/>
    <mergeCell ref="F1270:F1273"/>
    <mergeCell ref="G1270:G1273"/>
    <mergeCell ref="H1270:H1273"/>
    <mergeCell ref="I1270:I1273"/>
    <mergeCell ref="J1262:J1265"/>
    <mergeCell ref="K1262:K1265"/>
    <mergeCell ref="L1262:L1265"/>
    <mergeCell ref="M1262:M1265"/>
    <mergeCell ref="N1262:N1265"/>
    <mergeCell ref="O1262:O1265"/>
    <mergeCell ref="P1262:P1265"/>
    <mergeCell ref="A1266:A1269"/>
    <mergeCell ref="B1266:B1269"/>
    <mergeCell ref="C1266:C1269"/>
    <mergeCell ref="D1266:D1269"/>
    <mergeCell ref="E1266:E1269"/>
    <mergeCell ref="F1266:F1269"/>
    <mergeCell ref="G1266:G1269"/>
    <mergeCell ref="H1266:H1269"/>
    <mergeCell ref="I1266:I1269"/>
    <mergeCell ref="J1266:J1269"/>
    <mergeCell ref="K1266:K1269"/>
    <mergeCell ref="L1266:L1269"/>
    <mergeCell ref="M1266:M1269"/>
    <mergeCell ref="N1266:N1269"/>
    <mergeCell ref="O1266:O1269"/>
    <mergeCell ref="P1266:P1269"/>
    <mergeCell ref="A1262:A1265"/>
    <mergeCell ref="B1262:B1265"/>
    <mergeCell ref="C1262:C1265"/>
    <mergeCell ref="D1262:D1265"/>
    <mergeCell ref="E1262:E1265"/>
    <mergeCell ref="F1262:F1265"/>
    <mergeCell ref="G1262:G1265"/>
    <mergeCell ref="H1262:H1265"/>
    <mergeCell ref="I1262:I1265"/>
    <mergeCell ref="J1254:J1257"/>
    <mergeCell ref="K1254:K1257"/>
    <mergeCell ref="L1254:L1257"/>
    <mergeCell ref="M1254:M1257"/>
    <mergeCell ref="N1254:N1257"/>
    <mergeCell ref="O1254:O1257"/>
    <mergeCell ref="P1254:P1257"/>
    <mergeCell ref="A1258:A1261"/>
    <mergeCell ref="B1258:B1261"/>
    <mergeCell ref="C1258:C1261"/>
    <mergeCell ref="D1258:D1261"/>
    <mergeCell ref="E1258:E1261"/>
    <mergeCell ref="F1258:F1261"/>
    <mergeCell ref="G1258:G1261"/>
    <mergeCell ref="H1258:H1261"/>
    <mergeCell ref="I1258:I1261"/>
    <mergeCell ref="J1258:J1261"/>
    <mergeCell ref="K1258:K1261"/>
    <mergeCell ref="L1258:L1261"/>
    <mergeCell ref="M1258:M1261"/>
    <mergeCell ref="N1258:N1261"/>
    <mergeCell ref="O1258:O1261"/>
    <mergeCell ref="P1258:P1261"/>
    <mergeCell ref="A1254:A1257"/>
    <mergeCell ref="B1254:B1257"/>
    <mergeCell ref="C1254:C1257"/>
    <mergeCell ref="D1254:D1257"/>
    <mergeCell ref="E1254:E1257"/>
    <mergeCell ref="F1254:F1257"/>
    <mergeCell ref="G1254:G1257"/>
    <mergeCell ref="H1254:H1257"/>
    <mergeCell ref="I1254:I1257"/>
    <mergeCell ref="J1246:J1249"/>
    <mergeCell ref="K1246:K1249"/>
    <mergeCell ref="L1246:L1249"/>
    <mergeCell ref="M1246:M1249"/>
    <mergeCell ref="N1246:N1249"/>
    <mergeCell ref="O1246:O1249"/>
    <mergeCell ref="P1246:P1249"/>
    <mergeCell ref="A1250:A1253"/>
    <mergeCell ref="B1250:B1253"/>
    <mergeCell ref="C1250:C1253"/>
    <mergeCell ref="D1250:D1253"/>
    <mergeCell ref="E1250:E1253"/>
    <mergeCell ref="F1250:F1253"/>
    <mergeCell ref="G1250:G1253"/>
    <mergeCell ref="H1250:H1253"/>
    <mergeCell ref="I1250:I1253"/>
    <mergeCell ref="J1250:J1253"/>
    <mergeCell ref="K1250:K1253"/>
    <mergeCell ref="L1250:L1253"/>
    <mergeCell ref="M1250:M1253"/>
    <mergeCell ref="N1250:N1253"/>
    <mergeCell ref="O1250:O1253"/>
    <mergeCell ref="P1250:P1253"/>
    <mergeCell ref="A1246:A1249"/>
    <mergeCell ref="B1246:B1249"/>
    <mergeCell ref="C1246:C1249"/>
    <mergeCell ref="D1246:D1249"/>
    <mergeCell ref="E1246:E1249"/>
    <mergeCell ref="F1246:F1249"/>
    <mergeCell ref="G1246:G1249"/>
    <mergeCell ref="H1246:H1249"/>
    <mergeCell ref="I1246:I1249"/>
    <mergeCell ref="J1238:J1241"/>
    <mergeCell ref="K1238:K1241"/>
    <mergeCell ref="L1238:L1241"/>
    <mergeCell ref="M1238:M1241"/>
    <mergeCell ref="N1238:N1241"/>
    <mergeCell ref="O1238:O1241"/>
    <mergeCell ref="P1238:P1241"/>
    <mergeCell ref="A1242:A1245"/>
    <mergeCell ref="B1242:B1245"/>
    <mergeCell ref="C1242:C1245"/>
    <mergeCell ref="D1242:D1245"/>
    <mergeCell ref="E1242:E1245"/>
    <mergeCell ref="F1242:F1245"/>
    <mergeCell ref="G1242:G1245"/>
    <mergeCell ref="H1242:H1245"/>
    <mergeCell ref="I1242:I1245"/>
    <mergeCell ref="J1242:J1245"/>
    <mergeCell ref="K1242:K1245"/>
    <mergeCell ref="L1242:L1245"/>
    <mergeCell ref="M1242:M1245"/>
    <mergeCell ref="N1242:N1245"/>
    <mergeCell ref="O1242:O1245"/>
    <mergeCell ref="P1242:P1245"/>
    <mergeCell ref="A1238:A1241"/>
    <mergeCell ref="B1238:B1241"/>
    <mergeCell ref="C1238:C1241"/>
    <mergeCell ref="D1238:D1241"/>
    <mergeCell ref="E1238:E1241"/>
    <mergeCell ref="F1238:F1241"/>
    <mergeCell ref="G1238:G1241"/>
    <mergeCell ref="H1238:H1241"/>
    <mergeCell ref="I1238:I1241"/>
    <mergeCell ref="J1230:J1233"/>
    <mergeCell ref="K1230:K1233"/>
    <mergeCell ref="L1230:L1233"/>
    <mergeCell ref="M1230:M1233"/>
    <mergeCell ref="N1230:N1233"/>
    <mergeCell ref="O1230:O1233"/>
    <mergeCell ref="P1230:P1233"/>
    <mergeCell ref="A1234:A1237"/>
    <mergeCell ref="B1234:B1237"/>
    <mergeCell ref="C1234:C1237"/>
    <mergeCell ref="D1234:D1237"/>
    <mergeCell ref="E1234:E1237"/>
    <mergeCell ref="F1234:F1237"/>
    <mergeCell ref="G1234:G1237"/>
    <mergeCell ref="H1234:H1237"/>
    <mergeCell ref="I1234:I1237"/>
    <mergeCell ref="J1234:J1237"/>
    <mergeCell ref="K1234:K1237"/>
    <mergeCell ref="L1234:L1237"/>
    <mergeCell ref="M1234:M1237"/>
    <mergeCell ref="N1234:N1237"/>
    <mergeCell ref="O1234:O1237"/>
    <mergeCell ref="P1234:P1237"/>
    <mergeCell ref="A1230:A1233"/>
    <mergeCell ref="B1230:B1233"/>
    <mergeCell ref="C1230:C1233"/>
    <mergeCell ref="D1230:D1233"/>
    <mergeCell ref="E1230:E1233"/>
    <mergeCell ref="F1230:F1233"/>
    <mergeCell ref="G1230:G1233"/>
    <mergeCell ref="H1230:H1233"/>
    <mergeCell ref="I1230:I1233"/>
    <mergeCell ref="J1222:J1225"/>
    <mergeCell ref="K1222:K1225"/>
    <mergeCell ref="L1222:L1225"/>
    <mergeCell ref="M1222:M1225"/>
    <mergeCell ref="N1222:N1225"/>
    <mergeCell ref="O1222:O1225"/>
    <mergeCell ref="P1222:P1225"/>
    <mergeCell ref="A1226:A1229"/>
    <mergeCell ref="B1226:B1229"/>
    <mergeCell ref="C1226:C1229"/>
    <mergeCell ref="D1226:D1229"/>
    <mergeCell ref="E1226:E1229"/>
    <mergeCell ref="F1226:F1229"/>
    <mergeCell ref="G1226:G1229"/>
    <mergeCell ref="H1226:H1229"/>
    <mergeCell ref="I1226:I1229"/>
    <mergeCell ref="J1226:J1229"/>
    <mergeCell ref="K1226:K1229"/>
    <mergeCell ref="L1226:L1229"/>
    <mergeCell ref="M1226:M1229"/>
    <mergeCell ref="N1226:N1229"/>
    <mergeCell ref="O1226:O1229"/>
    <mergeCell ref="P1226:P1229"/>
    <mergeCell ref="A1222:A1225"/>
    <mergeCell ref="B1222:B1225"/>
    <mergeCell ref="C1222:C1225"/>
    <mergeCell ref="D1222:D1225"/>
    <mergeCell ref="E1222:E1225"/>
    <mergeCell ref="F1222:F1225"/>
    <mergeCell ref="G1222:G1225"/>
    <mergeCell ref="H1222:H1225"/>
    <mergeCell ref="I1222:I1225"/>
    <mergeCell ref="J1214:J1217"/>
    <mergeCell ref="K1214:K1217"/>
    <mergeCell ref="L1214:L1217"/>
    <mergeCell ref="M1214:M1217"/>
    <mergeCell ref="N1214:N1217"/>
    <mergeCell ref="O1214:O1217"/>
    <mergeCell ref="P1214:P1217"/>
    <mergeCell ref="A1218:A1221"/>
    <mergeCell ref="B1218:B1221"/>
    <mergeCell ref="C1218:C1221"/>
    <mergeCell ref="D1218:D1221"/>
    <mergeCell ref="E1218:E1221"/>
    <mergeCell ref="F1218:F1221"/>
    <mergeCell ref="G1218:G1221"/>
    <mergeCell ref="H1218:H1221"/>
    <mergeCell ref="I1218:I1221"/>
    <mergeCell ref="J1218:J1221"/>
    <mergeCell ref="K1218:K1221"/>
    <mergeCell ref="L1218:L1221"/>
    <mergeCell ref="M1218:M1221"/>
    <mergeCell ref="N1218:N1221"/>
    <mergeCell ref="O1218:O1221"/>
    <mergeCell ref="P1218:P1221"/>
    <mergeCell ref="A1214:A1217"/>
    <mergeCell ref="B1214:B1217"/>
    <mergeCell ref="C1214:C1217"/>
    <mergeCell ref="D1214:D1217"/>
    <mergeCell ref="E1214:E1217"/>
    <mergeCell ref="F1214:F1217"/>
    <mergeCell ref="G1214:G1217"/>
    <mergeCell ref="H1214:H1217"/>
    <mergeCell ref="I1214:I1217"/>
    <mergeCell ref="J1206:J1209"/>
    <mergeCell ref="K1206:K1209"/>
    <mergeCell ref="L1206:L1209"/>
    <mergeCell ref="M1206:M1209"/>
    <mergeCell ref="N1206:N1209"/>
    <mergeCell ref="O1206:O1209"/>
    <mergeCell ref="P1206:P1209"/>
    <mergeCell ref="A1210:A1213"/>
    <mergeCell ref="B1210:B1213"/>
    <mergeCell ref="C1210:C1213"/>
    <mergeCell ref="D1210:D1213"/>
    <mergeCell ref="E1210:E1213"/>
    <mergeCell ref="F1210:F1213"/>
    <mergeCell ref="G1210:G1213"/>
    <mergeCell ref="H1210:H1213"/>
    <mergeCell ref="I1210:I1213"/>
    <mergeCell ref="J1210:J1213"/>
    <mergeCell ref="K1210:K1213"/>
    <mergeCell ref="L1210:L1213"/>
    <mergeCell ref="M1210:M1213"/>
    <mergeCell ref="N1210:N1213"/>
    <mergeCell ref="O1210:O1213"/>
    <mergeCell ref="P1210:P1213"/>
    <mergeCell ref="A1206:A1209"/>
    <mergeCell ref="B1206:B1209"/>
    <mergeCell ref="C1206:C1209"/>
    <mergeCell ref="D1206:D1209"/>
    <mergeCell ref="E1206:E1209"/>
    <mergeCell ref="F1206:F1209"/>
    <mergeCell ref="G1206:G1209"/>
    <mergeCell ref="H1206:H1209"/>
    <mergeCell ref="I1206:I1209"/>
    <mergeCell ref="J1198:J1201"/>
    <mergeCell ref="K1198:K1201"/>
    <mergeCell ref="L1198:L1201"/>
    <mergeCell ref="M1198:M1201"/>
    <mergeCell ref="N1198:N1201"/>
    <mergeCell ref="O1198:O1201"/>
    <mergeCell ref="P1198:P1201"/>
    <mergeCell ref="A1202:A1205"/>
    <mergeCell ref="B1202:B1205"/>
    <mergeCell ref="C1202:C1205"/>
    <mergeCell ref="D1202:D1205"/>
    <mergeCell ref="E1202:E1205"/>
    <mergeCell ref="F1202:F1205"/>
    <mergeCell ref="G1202:G1205"/>
    <mergeCell ref="H1202:H1205"/>
    <mergeCell ref="I1202:I1205"/>
    <mergeCell ref="J1202:J1205"/>
    <mergeCell ref="K1202:K1205"/>
    <mergeCell ref="L1202:L1205"/>
    <mergeCell ref="M1202:M1205"/>
    <mergeCell ref="N1202:N1205"/>
    <mergeCell ref="O1202:O1205"/>
    <mergeCell ref="P1202:P1205"/>
    <mergeCell ref="A1198:A1201"/>
    <mergeCell ref="B1198:B1201"/>
    <mergeCell ref="C1198:C1201"/>
    <mergeCell ref="D1198:D1201"/>
    <mergeCell ref="E1198:E1201"/>
    <mergeCell ref="F1198:F1201"/>
    <mergeCell ref="G1198:G1201"/>
    <mergeCell ref="H1198:H1201"/>
    <mergeCell ref="I1198:I1201"/>
    <mergeCell ref="J1190:J1193"/>
    <mergeCell ref="K1190:K1193"/>
    <mergeCell ref="L1190:L1193"/>
    <mergeCell ref="M1190:M1193"/>
    <mergeCell ref="N1190:N1193"/>
    <mergeCell ref="O1190:O1193"/>
    <mergeCell ref="P1190:P1193"/>
    <mergeCell ref="A1194:A1197"/>
    <mergeCell ref="B1194:B1197"/>
    <mergeCell ref="C1194:C1197"/>
    <mergeCell ref="D1194:D1197"/>
    <mergeCell ref="E1194:E1197"/>
    <mergeCell ref="F1194:F1197"/>
    <mergeCell ref="G1194:G1197"/>
    <mergeCell ref="H1194:H1197"/>
    <mergeCell ref="I1194:I1197"/>
    <mergeCell ref="J1194:J1197"/>
    <mergeCell ref="K1194:K1197"/>
    <mergeCell ref="L1194:L1197"/>
    <mergeCell ref="M1194:M1197"/>
    <mergeCell ref="N1194:N1197"/>
    <mergeCell ref="O1194:O1197"/>
    <mergeCell ref="P1194:P1197"/>
    <mergeCell ref="A1190:A1193"/>
    <mergeCell ref="B1190:B1193"/>
    <mergeCell ref="C1190:C1193"/>
    <mergeCell ref="D1190:D1193"/>
    <mergeCell ref="E1190:E1193"/>
    <mergeCell ref="F1190:F1193"/>
    <mergeCell ref="G1190:G1193"/>
    <mergeCell ref="H1190:H1193"/>
    <mergeCell ref="I1190:I1193"/>
    <mergeCell ref="J1182:J1185"/>
    <mergeCell ref="K1182:K1185"/>
    <mergeCell ref="L1182:L1185"/>
    <mergeCell ref="M1182:M1185"/>
    <mergeCell ref="N1182:N1185"/>
    <mergeCell ref="O1182:O1185"/>
    <mergeCell ref="P1182:P1185"/>
    <mergeCell ref="A1186:A1189"/>
    <mergeCell ref="B1186:B1189"/>
    <mergeCell ref="C1186:C1189"/>
    <mergeCell ref="D1186:D1189"/>
    <mergeCell ref="E1186:E1189"/>
    <mergeCell ref="F1186:F1189"/>
    <mergeCell ref="G1186:G1189"/>
    <mergeCell ref="H1186:H1189"/>
    <mergeCell ref="I1186:I1189"/>
    <mergeCell ref="J1186:J1189"/>
    <mergeCell ref="K1186:K1189"/>
    <mergeCell ref="L1186:L1189"/>
    <mergeCell ref="M1186:M1189"/>
    <mergeCell ref="N1186:N1189"/>
    <mergeCell ref="O1186:O1189"/>
    <mergeCell ref="P1186:P1189"/>
    <mergeCell ref="A1182:A1185"/>
    <mergeCell ref="B1182:B1185"/>
    <mergeCell ref="C1182:C1185"/>
    <mergeCell ref="D1182:D1185"/>
    <mergeCell ref="E1182:E1185"/>
    <mergeCell ref="F1182:F1185"/>
    <mergeCell ref="G1182:G1185"/>
    <mergeCell ref="H1182:H1185"/>
    <mergeCell ref="I1182:I1185"/>
    <mergeCell ref="J1174:J1177"/>
    <mergeCell ref="K1174:K1177"/>
    <mergeCell ref="L1174:L1177"/>
    <mergeCell ref="M1174:M1177"/>
    <mergeCell ref="N1174:N1177"/>
    <mergeCell ref="O1174:O1177"/>
    <mergeCell ref="P1174:P1177"/>
    <mergeCell ref="A1178:A1181"/>
    <mergeCell ref="B1178:B1181"/>
    <mergeCell ref="C1178:C1181"/>
    <mergeCell ref="D1178:D1181"/>
    <mergeCell ref="E1178:E1181"/>
    <mergeCell ref="F1178:F1181"/>
    <mergeCell ref="G1178:G1181"/>
    <mergeCell ref="H1178:H1181"/>
    <mergeCell ref="I1178:I1181"/>
    <mergeCell ref="J1178:J1181"/>
    <mergeCell ref="K1178:K1181"/>
    <mergeCell ref="L1178:L1181"/>
    <mergeCell ref="M1178:M1181"/>
    <mergeCell ref="N1178:N1181"/>
    <mergeCell ref="O1178:O1181"/>
    <mergeCell ref="P1178:P1181"/>
    <mergeCell ref="A1174:A1177"/>
    <mergeCell ref="B1174:B1177"/>
    <mergeCell ref="C1174:C1177"/>
    <mergeCell ref="D1174:D1177"/>
    <mergeCell ref="E1174:E1177"/>
    <mergeCell ref="F1174:F1177"/>
    <mergeCell ref="G1174:G1177"/>
    <mergeCell ref="H1174:H1177"/>
    <mergeCell ref="I1174:I1177"/>
    <mergeCell ref="J1166:J1169"/>
    <mergeCell ref="K1166:K1169"/>
    <mergeCell ref="L1166:L1169"/>
    <mergeCell ref="M1166:M1169"/>
    <mergeCell ref="N1166:N1169"/>
    <mergeCell ref="O1166:O1169"/>
    <mergeCell ref="P1166:P1169"/>
    <mergeCell ref="A1170:A1173"/>
    <mergeCell ref="B1170:B1173"/>
    <mergeCell ref="C1170:C1173"/>
    <mergeCell ref="D1170:D1173"/>
    <mergeCell ref="E1170:E1173"/>
    <mergeCell ref="F1170:F1173"/>
    <mergeCell ref="G1170:G1173"/>
    <mergeCell ref="H1170:H1173"/>
    <mergeCell ref="I1170:I1173"/>
    <mergeCell ref="J1170:J1173"/>
    <mergeCell ref="K1170:K1173"/>
    <mergeCell ref="L1170:L1173"/>
    <mergeCell ref="M1170:M1173"/>
    <mergeCell ref="N1170:N1173"/>
    <mergeCell ref="O1170:O1173"/>
    <mergeCell ref="P1170:P1173"/>
    <mergeCell ref="A1166:A1169"/>
    <mergeCell ref="B1166:B1169"/>
    <mergeCell ref="C1166:C1169"/>
    <mergeCell ref="D1166:D1169"/>
    <mergeCell ref="E1166:E1169"/>
    <mergeCell ref="F1166:F1169"/>
    <mergeCell ref="G1166:G1169"/>
    <mergeCell ref="H1166:H1169"/>
    <mergeCell ref="I1166:I1169"/>
    <mergeCell ref="J1158:J1161"/>
    <mergeCell ref="K1158:K1161"/>
    <mergeCell ref="L1158:L1161"/>
    <mergeCell ref="M1158:M1161"/>
    <mergeCell ref="N1158:N1161"/>
    <mergeCell ref="O1158:O1161"/>
    <mergeCell ref="P1158:P1161"/>
    <mergeCell ref="A1162:A1165"/>
    <mergeCell ref="B1162:B1165"/>
    <mergeCell ref="C1162:C1165"/>
    <mergeCell ref="D1162:D1165"/>
    <mergeCell ref="E1162:E1165"/>
    <mergeCell ref="F1162:F1165"/>
    <mergeCell ref="G1162:G1165"/>
    <mergeCell ref="H1162:H1165"/>
    <mergeCell ref="I1162:I1165"/>
    <mergeCell ref="J1162:J1165"/>
    <mergeCell ref="K1162:K1165"/>
    <mergeCell ref="L1162:L1165"/>
    <mergeCell ref="M1162:M1165"/>
    <mergeCell ref="N1162:N1165"/>
    <mergeCell ref="O1162:O1165"/>
    <mergeCell ref="P1162:P1165"/>
    <mergeCell ref="A1158:A1161"/>
    <mergeCell ref="B1158:B1161"/>
    <mergeCell ref="C1158:C1161"/>
    <mergeCell ref="D1158:D1161"/>
    <mergeCell ref="E1158:E1161"/>
    <mergeCell ref="F1158:F1161"/>
    <mergeCell ref="G1158:G1161"/>
    <mergeCell ref="H1158:H1161"/>
    <mergeCell ref="I1158:I1161"/>
    <mergeCell ref="J1150:J1153"/>
    <mergeCell ref="K1150:K1153"/>
    <mergeCell ref="L1150:L1153"/>
    <mergeCell ref="M1150:M1153"/>
    <mergeCell ref="N1150:N1153"/>
    <mergeCell ref="O1150:O1153"/>
    <mergeCell ref="P1150:P1153"/>
    <mergeCell ref="A1154:A1157"/>
    <mergeCell ref="B1154:B1157"/>
    <mergeCell ref="C1154:C1157"/>
    <mergeCell ref="D1154:D1157"/>
    <mergeCell ref="E1154:E1157"/>
    <mergeCell ref="F1154:F1157"/>
    <mergeCell ref="G1154:G1157"/>
    <mergeCell ref="H1154:H1157"/>
    <mergeCell ref="I1154:I1157"/>
    <mergeCell ref="J1154:J1157"/>
    <mergeCell ref="K1154:K1157"/>
    <mergeCell ref="L1154:L1157"/>
    <mergeCell ref="M1154:M1157"/>
    <mergeCell ref="N1154:N1157"/>
    <mergeCell ref="O1154:O1157"/>
    <mergeCell ref="P1154:P1157"/>
    <mergeCell ref="A1150:A1153"/>
    <mergeCell ref="B1150:B1153"/>
    <mergeCell ref="C1150:C1153"/>
    <mergeCell ref="D1150:D1153"/>
    <mergeCell ref="E1150:E1153"/>
    <mergeCell ref="F1150:F1153"/>
    <mergeCell ref="G1150:G1153"/>
    <mergeCell ref="H1150:H1153"/>
    <mergeCell ref="I1150:I1153"/>
    <mergeCell ref="J1142:J1145"/>
    <mergeCell ref="K1142:K1145"/>
    <mergeCell ref="L1142:L1145"/>
    <mergeCell ref="M1142:M1145"/>
    <mergeCell ref="N1142:N1145"/>
    <mergeCell ref="O1142:O1145"/>
    <mergeCell ref="P1142:P1145"/>
    <mergeCell ref="A1146:A1149"/>
    <mergeCell ref="B1146:B1149"/>
    <mergeCell ref="C1146:C1149"/>
    <mergeCell ref="D1146:D1149"/>
    <mergeCell ref="E1146:E1149"/>
    <mergeCell ref="F1146:F1149"/>
    <mergeCell ref="G1146:G1149"/>
    <mergeCell ref="H1146:H1149"/>
    <mergeCell ref="I1146:I1149"/>
    <mergeCell ref="J1146:J1149"/>
    <mergeCell ref="K1146:K1149"/>
    <mergeCell ref="L1146:L1149"/>
    <mergeCell ref="M1146:M1149"/>
    <mergeCell ref="N1146:N1149"/>
    <mergeCell ref="O1146:O1149"/>
    <mergeCell ref="P1146:P1149"/>
    <mergeCell ref="A1142:A1145"/>
    <mergeCell ref="B1142:B1145"/>
    <mergeCell ref="C1142:C1145"/>
    <mergeCell ref="D1142:D1145"/>
    <mergeCell ref="E1142:E1145"/>
    <mergeCell ref="F1142:F1145"/>
    <mergeCell ref="G1142:G1145"/>
    <mergeCell ref="H1142:H1145"/>
    <mergeCell ref="I1142:I1145"/>
    <mergeCell ref="J1134:J1137"/>
    <mergeCell ref="K1134:K1137"/>
    <mergeCell ref="L1134:L1137"/>
    <mergeCell ref="M1134:M1137"/>
    <mergeCell ref="N1134:N1137"/>
    <mergeCell ref="O1134:O1137"/>
    <mergeCell ref="P1134:P1137"/>
    <mergeCell ref="A1138:A1141"/>
    <mergeCell ref="B1138:B1141"/>
    <mergeCell ref="C1138:C1141"/>
    <mergeCell ref="D1138:D1141"/>
    <mergeCell ref="E1138:E1141"/>
    <mergeCell ref="F1138:F1141"/>
    <mergeCell ref="G1138:G1141"/>
    <mergeCell ref="H1138:H1141"/>
    <mergeCell ref="I1138:I1141"/>
    <mergeCell ref="J1138:J1141"/>
    <mergeCell ref="K1138:K1141"/>
    <mergeCell ref="L1138:L1141"/>
    <mergeCell ref="M1138:M1141"/>
    <mergeCell ref="N1138:N1141"/>
    <mergeCell ref="O1138:O1141"/>
    <mergeCell ref="P1138:P1141"/>
    <mergeCell ref="A1134:A1137"/>
    <mergeCell ref="B1134:B1137"/>
    <mergeCell ref="C1134:C1137"/>
    <mergeCell ref="D1134:D1137"/>
    <mergeCell ref="E1134:E1137"/>
    <mergeCell ref="F1134:F1137"/>
    <mergeCell ref="G1134:G1137"/>
    <mergeCell ref="H1134:H1137"/>
    <mergeCell ref="I1134:I1137"/>
    <mergeCell ref="J1126:J1129"/>
    <mergeCell ref="K1126:K1129"/>
    <mergeCell ref="L1126:L1129"/>
    <mergeCell ref="M1126:M1129"/>
    <mergeCell ref="N1126:N1129"/>
    <mergeCell ref="O1126:O1129"/>
    <mergeCell ref="P1126:P1129"/>
    <mergeCell ref="A1130:A1133"/>
    <mergeCell ref="B1130:B1133"/>
    <mergeCell ref="C1130:C1133"/>
    <mergeCell ref="D1130:D1133"/>
    <mergeCell ref="E1130:E1133"/>
    <mergeCell ref="F1130:F1133"/>
    <mergeCell ref="G1130:G1133"/>
    <mergeCell ref="H1130:H1133"/>
    <mergeCell ref="I1130:I1133"/>
    <mergeCell ref="J1130:J1133"/>
    <mergeCell ref="K1130:K1133"/>
    <mergeCell ref="L1130:L1133"/>
    <mergeCell ref="M1130:M1133"/>
    <mergeCell ref="N1130:N1133"/>
    <mergeCell ref="O1130:O1133"/>
    <mergeCell ref="P1130:P1133"/>
    <mergeCell ref="A1126:A1129"/>
    <mergeCell ref="B1126:B1129"/>
    <mergeCell ref="C1126:C1129"/>
    <mergeCell ref="D1126:D1129"/>
    <mergeCell ref="E1126:E1129"/>
    <mergeCell ref="F1126:F1129"/>
    <mergeCell ref="G1126:G1129"/>
    <mergeCell ref="H1126:H1129"/>
    <mergeCell ref="I1126:I1129"/>
    <mergeCell ref="J1118:J1121"/>
    <mergeCell ref="K1118:K1121"/>
    <mergeCell ref="L1118:L1121"/>
    <mergeCell ref="M1118:M1121"/>
    <mergeCell ref="N1118:N1121"/>
    <mergeCell ref="O1118:O1121"/>
    <mergeCell ref="P1118:P1121"/>
    <mergeCell ref="A1122:A1125"/>
    <mergeCell ref="B1122:B1125"/>
    <mergeCell ref="C1122:C1125"/>
    <mergeCell ref="D1122:D1125"/>
    <mergeCell ref="E1122:E1125"/>
    <mergeCell ref="F1122:F1125"/>
    <mergeCell ref="G1122:G1125"/>
    <mergeCell ref="H1122:H1125"/>
    <mergeCell ref="I1122:I1125"/>
    <mergeCell ref="J1122:J1125"/>
    <mergeCell ref="K1122:K1125"/>
    <mergeCell ref="L1122:L1125"/>
    <mergeCell ref="M1122:M1125"/>
    <mergeCell ref="N1122:N1125"/>
    <mergeCell ref="O1122:O1125"/>
    <mergeCell ref="P1122:P1125"/>
    <mergeCell ref="A1118:A1121"/>
    <mergeCell ref="B1118:B1121"/>
    <mergeCell ref="C1118:C1121"/>
    <mergeCell ref="D1118:D1121"/>
    <mergeCell ref="E1118:E1121"/>
    <mergeCell ref="F1118:F1121"/>
    <mergeCell ref="G1118:G1121"/>
    <mergeCell ref="H1118:H1121"/>
    <mergeCell ref="I1118:I1121"/>
    <mergeCell ref="J1110:J1113"/>
    <mergeCell ref="K1110:K1113"/>
    <mergeCell ref="L1110:L1113"/>
    <mergeCell ref="M1110:M1113"/>
    <mergeCell ref="N1110:N1113"/>
    <mergeCell ref="O1110:O1113"/>
    <mergeCell ref="P1110:P1113"/>
    <mergeCell ref="A1114:A1117"/>
    <mergeCell ref="B1114:B1117"/>
    <mergeCell ref="C1114:C1117"/>
    <mergeCell ref="D1114:D1117"/>
    <mergeCell ref="E1114:E1117"/>
    <mergeCell ref="F1114:F1117"/>
    <mergeCell ref="G1114:G1117"/>
    <mergeCell ref="H1114:H1117"/>
    <mergeCell ref="I1114:I1117"/>
    <mergeCell ref="J1114:J1117"/>
    <mergeCell ref="K1114:K1117"/>
    <mergeCell ref="L1114:L1117"/>
    <mergeCell ref="M1114:M1117"/>
    <mergeCell ref="N1114:N1117"/>
    <mergeCell ref="O1114:O1117"/>
    <mergeCell ref="P1114:P1117"/>
    <mergeCell ref="A1110:A1113"/>
    <mergeCell ref="B1110:B1113"/>
    <mergeCell ref="C1110:C1113"/>
    <mergeCell ref="D1110:D1113"/>
    <mergeCell ref="E1110:E1113"/>
    <mergeCell ref="F1110:F1113"/>
    <mergeCell ref="G1110:G1113"/>
    <mergeCell ref="H1110:H1113"/>
    <mergeCell ref="I1110:I1113"/>
    <mergeCell ref="J1102:J1105"/>
    <mergeCell ref="K1102:K1105"/>
    <mergeCell ref="L1102:L1105"/>
    <mergeCell ref="M1102:M1105"/>
    <mergeCell ref="N1102:N1105"/>
    <mergeCell ref="O1102:O1105"/>
    <mergeCell ref="P1102:P1105"/>
    <mergeCell ref="A1106:A1109"/>
    <mergeCell ref="B1106:B1109"/>
    <mergeCell ref="C1106:C1109"/>
    <mergeCell ref="D1106:D1109"/>
    <mergeCell ref="E1106:E1109"/>
    <mergeCell ref="F1106:F1109"/>
    <mergeCell ref="G1106:G1109"/>
    <mergeCell ref="H1106:H1109"/>
    <mergeCell ref="I1106:I1109"/>
    <mergeCell ref="J1106:J1109"/>
    <mergeCell ref="K1106:K1109"/>
    <mergeCell ref="L1106:L1109"/>
    <mergeCell ref="M1106:M1109"/>
    <mergeCell ref="N1106:N1109"/>
    <mergeCell ref="O1106:O1109"/>
    <mergeCell ref="P1106:P1109"/>
    <mergeCell ref="A1102:A1105"/>
    <mergeCell ref="B1102:B1105"/>
    <mergeCell ref="C1102:C1105"/>
    <mergeCell ref="D1102:D1105"/>
    <mergeCell ref="E1102:E1105"/>
    <mergeCell ref="F1102:F1105"/>
    <mergeCell ref="G1102:G1105"/>
    <mergeCell ref="H1102:H1105"/>
    <mergeCell ref="I1102:I1105"/>
    <mergeCell ref="J1094:J1097"/>
    <mergeCell ref="K1094:K1097"/>
    <mergeCell ref="L1094:L1097"/>
    <mergeCell ref="M1094:M1097"/>
    <mergeCell ref="N1094:N1097"/>
    <mergeCell ref="O1094:O1097"/>
    <mergeCell ref="P1094:P1097"/>
    <mergeCell ref="A1098:A1101"/>
    <mergeCell ref="B1098:B1101"/>
    <mergeCell ref="C1098:C1101"/>
    <mergeCell ref="D1098:D1101"/>
    <mergeCell ref="E1098:E1101"/>
    <mergeCell ref="F1098:F1101"/>
    <mergeCell ref="G1098:G1101"/>
    <mergeCell ref="H1098:H1101"/>
    <mergeCell ref="I1098:I1101"/>
    <mergeCell ref="J1098:J1101"/>
    <mergeCell ref="K1098:K1101"/>
    <mergeCell ref="L1098:L1101"/>
    <mergeCell ref="M1098:M1101"/>
    <mergeCell ref="N1098:N1101"/>
    <mergeCell ref="O1098:O1101"/>
    <mergeCell ref="P1098:P1101"/>
    <mergeCell ref="A1094:A1097"/>
    <mergeCell ref="B1094:B1097"/>
    <mergeCell ref="C1094:C1097"/>
    <mergeCell ref="D1094:D1097"/>
    <mergeCell ref="E1094:E1097"/>
    <mergeCell ref="F1094:F1097"/>
    <mergeCell ref="G1094:G1097"/>
    <mergeCell ref="H1094:H1097"/>
    <mergeCell ref="I1094:I1097"/>
    <mergeCell ref="J1086:J1089"/>
    <mergeCell ref="K1086:K1089"/>
    <mergeCell ref="L1086:L1089"/>
    <mergeCell ref="M1086:M1089"/>
    <mergeCell ref="N1086:N1089"/>
    <mergeCell ref="O1086:O1089"/>
    <mergeCell ref="P1086:P1089"/>
    <mergeCell ref="A1090:A1093"/>
    <mergeCell ref="B1090:B1093"/>
    <mergeCell ref="C1090:C1093"/>
    <mergeCell ref="D1090:D1093"/>
    <mergeCell ref="E1090:E1093"/>
    <mergeCell ref="F1090:F1093"/>
    <mergeCell ref="G1090:G1093"/>
    <mergeCell ref="H1090:H1093"/>
    <mergeCell ref="I1090:I1093"/>
    <mergeCell ref="J1090:J1093"/>
    <mergeCell ref="K1090:K1093"/>
    <mergeCell ref="L1090:L1093"/>
    <mergeCell ref="M1090:M1093"/>
    <mergeCell ref="N1090:N1093"/>
    <mergeCell ref="O1090:O1093"/>
    <mergeCell ref="P1090:P1093"/>
    <mergeCell ref="A1086:A1089"/>
    <mergeCell ref="B1086:B1089"/>
    <mergeCell ref="C1086:C1089"/>
    <mergeCell ref="D1086:D1089"/>
    <mergeCell ref="E1086:E1089"/>
    <mergeCell ref="F1086:F1089"/>
    <mergeCell ref="G1086:G1089"/>
    <mergeCell ref="H1086:H1089"/>
    <mergeCell ref="I1086:I1089"/>
    <mergeCell ref="J1078:J1081"/>
    <mergeCell ref="K1078:K1081"/>
    <mergeCell ref="L1078:L1081"/>
    <mergeCell ref="M1078:M1081"/>
    <mergeCell ref="N1078:N1081"/>
    <mergeCell ref="O1078:O1081"/>
    <mergeCell ref="P1078:P1081"/>
    <mergeCell ref="A1082:A1085"/>
    <mergeCell ref="B1082:B1085"/>
    <mergeCell ref="C1082:C1085"/>
    <mergeCell ref="D1082:D1085"/>
    <mergeCell ref="E1082:E1085"/>
    <mergeCell ref="F1082:F1085"/>
    <mergeCell ref="G1082:G1085"/>
    <mergeCell ref="H1082:H1085"/>
    <mergeCell ref="I1082:I1085"/>
    <mergeCell ref="J1082:J1085"/>
    <mergeCell ref="K1082:K1085"/>
    <mergeCell ref="L1082:L1085"/>
    <mergeCell ref="M1082:M1085"/>
    <mergeCell ref="N1082:N1085"/>
    <mergeCell ref="O1082:O1085"/>
    <mergeCell ref="P1082:P1085"/>
    <mergeCell ref="A1078:A1081"/>
    <mergeCell ref="B1078:B1081"/>
    <mergeCell ref="C1078:C1081"/>
    <mergeCell ref="D1078:D1081"/>
    <mergeCell ref="E1078:E1081"/>
    <mergeCell ref="F1078:F1081"/>
    <mergeCell ref="G1078:G1081"/>
    <mergeCell ref="H1078:H1081"/>
    <mergeCell ref="I1078:I1081"/>
    <mergeCell ref="J1070:J1073"/>
    <mergeCell ref="K1070:K1073"/>
    <mergeCell ref="L1070:L1073"/>
    <mergeCell ref="M1070:M1073"/>
    <mergeCell ref="N1070:N1073"/>
    <mergeCell ref="O1070:O1073"/>
    <mergeCell ref="P1070:P1073"/>
    <mergeCell ref="A1074:A1077"/>
    <mergeCell ref="B1074:B1077"/>
    <mergeCell ref="C1074:C1077"/>
    <mergeCell ref="D1074:D1077"/>
    <mergeCell ref="E1074:E1077"/>
    <mergeCell ref="F1074:F1077"/>
    <mergeCell ref="G1074:G1077"/>
    <mergeCell ref="H1074:H1077"/>
    <mergeCell ref="I1074:I1077"/>
    <mergeCell ref="J1074:J1077"/>
    <mergeCell ref="K1074:K1077"/>
    <mergeCell ref="L1074:L1077"/>
    <mergeCell ref="M1074:M1077"/>
    <mergeCell ref="N1074:N1077"/>
    <mergeCell ref="O1074:O1077"/>
    <mergeCell ref="P1074:P1077"/>
    <mergeCell ref="A1070:A1073"/>
    <mergeCell ref="B1070:B1073"/>
    <mergeCell ref="C1070:C1073"/>
    <mergeCell ref="D1070:D1073"/>
    <mergeCell ref="E1070:E1073"/>
    <mergeCell ref="F1070:F1073"/>
    <mergeCell ref="G1070:G1073"/>
    <mergeCell ref="H1070:H1073"/>
    <mergeCell ref="I1070:I1073"/>
    <mergeCell ref="J1062:J1065"/>
    <mergeCell ref="K1062:K1065"/>
    <mergeCell ref="L1062:L1065"/>
    <mergeCell ref="M1062:M1065"/>
    <mergeCell ref="N1062:N1065"/>
    <mergeCell ref="O1062:O1065"/>
    <mergeCell ref="P1062:P1065"/>
    <mergeCell ref="A1066:A1069"/>
    <mergeCell ref="B1066:B1069"/>
    <mergeCell ref="C1066:C1069"/>
    <mergeCell ref="D1066:D1069"/>
    <mergeCell ref="E1066:E1069"/>
    <mergeCell ref="F1066:F1069"/>
    <mergeCell ref="G1066:G1069"/>
    <mergeCell ref="H1066:H1069"/>
    <mergeCell ref="I1066:I1069"/>
    <mergeCell ref="J1066:J1069"/>
    <mergeCell ref="K1066:K1069"/>
    <mergeCell ref="L1066:L1069"/>
    <mergeCell ref="M1066:M1069"/>
    <mergeCell ref="N1066:N1069"/>
    <mergeCell ref="O1066:O1069"/>
    <mergeCell ref="P1066:P1069"/>
    <mergeCell ref="A1062:A1065"/>
    <mergeCell ref="B1062:B1065"/>
    <mergeCell ref="C1062:C1065"/>
    <mergeCell ref="D1062:D1065"/>
    <mergeCell ref="E1062:E1065"/>
    <mergeCell ref="F1062:F1065"/>
    <mergeCell ref="G1062:G1065"/>
    <mergeCell ref="H1062:H1065"/>
    <mergeCell ref="I1062:I1065"/>
    <mergeCell ref="J1054:J1057"/>
    <mergeCell ref="K1054:K1057"/>
    <mergeCell ref="L1054:L1057"/>
    <mergeCell ref="M1054:M1057"/>
    <mergeCell ref="N1054:N1057"/>
    <mergeCell ref="O1054:O1057"/>
    <mergeCell ref="P1054:P1057"/>
    <mergeCell ref="A1058:A1061"/>
    <mergeCell ref="B1058:B1061"/>
    <mergeCell ref="C1058:C1061"/>
    <mergeCell ref="D1058:D1061"/>
    <mergeCell ref="E1058:E1061"/>
    <mergeCell ref="F1058:F1061"/>
    <mergeCell ref="G1058:G1061"/>
    <mergeCell ref="H1058:H1061"/>
    <mergeCell ref="I1058:I1061"/>
    <mergeCell ref="J1058:J1061"/>
    <mergeCell ref="K1058:K1061"/>
    <mergeCell ref="L1058:L1061"/>
    <mergeCell ref="M1058:M1061"/>
    <mergeCell ref="N1058:N1061"/>
    <mergeCell ref="O1058:O1061"/>
    <mergeCell ref="P1058:P1061"/>
    <mergeCell ref="A1054:A1057"/>
    <mergeCell ref="B1054:B1057"/>
    <mergeCell ref="C1054:C1057"/>
    <mergeCell ref="D1054:D1057"/>
    <mergeCell ref="E1054:E1057"/>
    <mergeCell ref="F1054:F1057"/>
    <mergeCell ref="G1054:G1057"/>
    <mergeCell ref="H1054:H1057"/>
    <mergeCell ref="I1054:I1057"/>
    <mergeCell ref="J1046:J1049"/>
    <mergeCell ref="K1046:K1049"/>
    <mergeCell ref="L1046:L1049"/>
    <mergeCell ref="M1046:M1049"/>
    <mergeCell ref="N1046:N1049"/>
    <mergeCell ref="O1046:O1049"/>
    <mergeCell ref="P1046:P1049"/>
    <mergeCell ref="A1050:A1053"/>
    <mergeCell ref="B1050:B1053"/>
    <mergeCell ref="C1050:C1053"/>
    <mergeCell ref="D1050:D1053"/>
    <mergeCell ref="E1050:E1053"/>
    <mergeCell ref="F1050:F1053"/>
    <mergeCell ref="G1050:G1053"/>
    <mergeCell ref="H1050:H1053"/>
    <mergeCell ref="I1050:I1053"/>
    <mergeCell ref="J1050:J1053"/>
    <mergeCell ref="K1050:K1053"/>
    <mergeCell ref="L1050:L1053"/>
    <mergeCell ref="M1050:M1053"/>
    <mergeCell ref="N1050:N1053"/>
    <mergeCell ref="O1050:O1053"/>
    <mergeCell ref="P1050:P1053"/>
    <mergeCell ref="A1046:A1049"/>
    <mergeCell ref="B1046:B1049"/>
    <mergeCell ref="C1046:C1049"/>
    <mergeCell ref="D1046:D1049"/>
    <mergeCell ref="E1046:E1049"/>
    <mergeCell ref="F1046:F1049"/>
    <mergeCell ref="G1046:G1049"/>
    <mergeCell ref="H1046:H1049"/>
    <mergeCell ref="I1046:I1049"/>
    <mergeCell ref="J1038:J1041"/>
    <mergeCell ref="K1038:K1041"/>
    <mergeCell ref="L1038:L1041"/>
    <mergeCell ref="M1038:M1041"/>
    <mergeCell ref="N1038:N1041"/>
    <mergeCell ref="O1038:O1041"/>
    <mergeCell ref="P1038:P1041"/>
    <mergeCell ref="A1042:A1045"/>
    <mergeCell ref="B1042:B1045"/>
    <mergeCell ref="C1042:C1045"/>
    <mergeCell ref="D1042:D1045"/>
    <mergeCell ref="E1042:E1045"/>
    <mergeCell ref="F1042:F1045"/>
    <mergeCell ref="G1042:G1045"/>
    <mergeCell ref="H1042:H1045"/>
    <mergeCell ref="I1042:I1045"/>
    <mergeCell ref="J1042:J1045"/>
    <mergeCell ref="K1042:K1045"/>
    <mergeCell ref="L1042:L1045"/>
    <mergeCell ref="M1042:M1045"/>
    <mergeCell ref="N1042:N1045"/>
    <mergeCell ref="O1042:O1045"/>
    <mergeCell ref="P1042:P1045"/>
    <mergeCell ref="A1038:A1041"/>
    <mergeCell ref="B1038:B1041"/>
    <mergeCell ref="C1038:C1041"/>
    <mergeCell ref="D1038:D1041"/>
    <mergeCell ref="E1038:E1041"/>
    <mergeCell ref="F1038:F1041"/>
    <mergeCell ref="G1038:G1041"/>
    <mergeCell ref="H1038:H1041"/>
    <mergeCell ref="I1038:I1041"/>
    <mergeCell ref="J1030:J1033"/>
    <mergeCell ref="K1030:K1033"/>
    <mergeCell ref="L1030:L1033"/>
    <mergeCell ref="M1030:M1033"/>
    <mergeCell ref="N1030:N1033"/>
    <mergeCell ref="O1030:O1033"/>
    <mergeCell ref="P1030:P1033"/>
    <mergeCell ref="A1034:A1037"/>
    <mergeCell ref="B1034:B1037"/>
    <mergeCell ref="C1034:C1037"/>
    <mergeCell ref="D1034:D1037"/>
    <mergeCell ref="E1034:E1037"/>
    <mergeCell ref="F1034:F1037"/>
    <mergeCell ref="G1034:G1037"/>
    <mergeCell ref="H1034:H1037"/>
    <mergeCell ref="I1034:I1037"/>
    <mergeCell ref="J1034:J1037"/>
    <mergeCell ref="K1034:K1037"/>
    <mergeCell ref="L1034:L1037"/>
    <mergeCell ref="M1034:M1037"/>
    <mergeCell ref="N1034:N1037"/>
    <mergeCell ref="O1034:O1037"/>
    <mergeCell ref="P1034:P1037"/>
    <mergeCell ref="A1030:A1033"/>
    <mergeCell ref="B1030:B1033"/>
    <mergeCell ref="C1030:C1033"/>
    <mergeCell ref="D1030:D1033"/>
    <mergeCell ref="E1030:E1033"/>
    <mergeCell ref="F1030:F1033"/>
    <mergeCell ref="G1030:G1033"/>
    <mergeCell ref="H1030:H1033"/>
    <mergeCell ref="I1030:I1033"/>
    <mergeCell ref="J1022:J1025"/>
    <mergeCell ref="K1022:K1025"/>
    <mergeCell ref="L1022:L1025"/>
    <mergeCell ref="M1022:M1025"/>
    <mergeCell ref="N1022:N1025"/>
    <mergeCell ref="O1022:O1025"/>
    <mergeCell ref="P1022:P1025"/>
    <mergeCell ref="A1026:A1029"/>
    <mergeCell ref="B1026:B1029"/>
    <mergeCell ref="C1026:C1029"/>
    <mergeCell ref="D1026:D1029"/>
    <mergeCell ref="E1026:E1029"/>
    <mergeCell ref="F1026:F1029"/>
    <mergeCell ref="G1026:G1029"/>
    <mergeCell ref="H1026:H1029"/>
    <mergeCell ref="I1026:I1029"/>
    <mergeCell ref="J1026:J1029"/>
    <mergeCell ref="K1026:K1029"/>
    <mergeCell ref="L1026:L1029"/>
    <mergeCell ref="M1026:M1029"/>
    <mergeCell ref="N1026:N1029"/>
    <mergeCell ref="O1026:O1029"/>
    <mergeCell ref="P1026:P1029"/>
    <mergeCell ref="A1022:A1025"/>
    <mergeCell ref="B1022:B1025"/>
    <mergeCell ref="C1022:C1025"/>
    <mergeCell ref="D1022:D1025"/>
    <mergeCell ref="E1022:E1025"/>
    <mergeCell ref="F1022:F1025"/>
    <mergeCell ref="G1022:G1025"/>
    <mergeCell ref="H1022:H1025"/>
    <mergeCell ref="I1022:I1025"/>
    <mergeCell ref="J1014:J1017"/>
    <mergeCell ref="K1014:K1017"/>
    <mergeCell ref="L1014:L1017"/>
    <mergeCell ref="M1014:M1017"/>
    <mergeCell ref="N1014:N1017"/>
    <mergeCell ref="O1014:O1017"/>
    <mergeCell ref="P1014:P1017"/>
    <mergeCell ref="A1018:A1021"/>
    <mergeCell ref="B1018:B1021"/>
    <mergeCell ref="C1018:C1021"/>
    <mergeCell ref="D1018:D1021"/>
    <mergeCell ref="E1018:E1021"/>
    <mergeCell ref="F1018:F1021"/>
    <mergeCell ref="G1018:G1021"/>
    <mergeCell ref="H1018:H1021"/>
    <mergeCell ref="I1018:I1021"/>
    <mergeCell ref="J1018:J1021"/>
    <mergeCell ref="K1018:K1021"/>
    <mergeCell ref="L1018:L1021"/>
    <mergeCell ref="M1018:M1021"/>
    <mergeCell ref="N1018:N1021"/>
    <mergeCell ref="O1018:O1021"/>
    <mergeCell ref="P1018:P1021"/>
    <mergeCell ref="A1014:A1017"/>
    <mergeCell ref="B1014:B1017"/>
    <mergeCell ref="C1014:C1017"/>
    <mergeCell ref="D1014:D1017"/>
    <mergeCell ref="E1014:E1017"/>
    <mergeCell ref="F1014:F1017"/>
    <mergeCell ref="G1014:G1017"/>
    <mergeCell ref="H1014:H1017"/>
    <mergeCell ref="I1014:I1017"/>
    <mergeCell ref="J1006:J1009"/>
    <mergeCell ref="K1006:K1009"/>
    <mergeCell ref="L1006:L1009"/>
    <mergeCell ref="M1006:M1009"/>
    <mergeCell ref="N1006:N1009"/>
    <mergeCell ref="O1006:O1009"/>
    <mergeCell ref="P1006:P1009"/>
    <mergeCell ref="A1010:A1013"/>
    <mergeCell ref="B1010:B1013"/>
    <mergeCell ref="C1010:C1013"/>
    <mergeCell ref="D1010:D1013"/>
    <mergeCell ref="E1010:E1013"/>
    <mergeCell ref="F1010:F1013"/>
    <mergeCell ref="G1010:G1013"/>
    <mergeCell ref="H1010:H1013"/>
    <mergeCell ref="I1010:I1013"/>
    <mergeCell ref="J1010:J1013"/>
    <mergeCell ref="K1010:K1013"/>
    <mergeCell ref="L1010:L1013"/>
    <mergeCell ref="M1010:M1013"/>
    <mergeCell ref="N1010:N1013"/>
    <mergeCell ref="O1010:O1013"/>
    <mergeCell ref="P1010:P1013"/>
    <mergeCell ref="A1006:A1009"/>
    <mergeCell ref="B1006:B1009"/>
    <mergeCell ref="C1006:C1009"/>
    <mergeCell ref="D1006:D1009"/>
    <mergeCell ref="E1006:E1009"/>
    <mergeCell ref="F1006:F1009"/>
    <mergeCell ref="G1006:G1009"/>
    <mergeCell ref="H1006:H1009"/>
    <mergeCell ref="I1006:I1009"/>
    <mergeCell ref="J998:J1001"/>
    <mergeCell ref="K998:K1001"/>
    <mergeCell ref="L998:L1001"/>
    <mergeCell ref="M998:M1001"/>
    <mergeCell ref="N998:N1001"/>
    <mergeCell ref="O998:O1001"/>
    <mergeCell ref="P998:P1001"/>
    <mergeCell ref="A1002:A1005"/>
    <mergeCell ref="B1002:B1005"/>
    <mergeCell ref="C1002:C1005"/>
    <mergeCell ref="D1002:D1005"/>
    <mergeCell ref="E1002:E1005"/>
    <mergeCell ref="F1002:F1005"/>
    <mergeCell ref="G1002:G1005"/>
    <mergeCell ref="H1002:H1005"/>
    <mergeCell ref="I1002:I1005"/>
    <mergeCell ref="J1002:J1005"/>
    <mergeCell ref="K1002:K1005"/>
    <mergeCell ref="L1002:L1005"/>
    <mergeCell ref="M1002:M1005"/>
    <mergeCell ref="N1002:N1005"/>
    <mergeCell ref="O1002:O1005"/>
    <mergeCell ref="P1002:P1005"/>
    <mergeCell ref="A998:A1001"/>
    <mergeCell ref="B998:B1001"/>
    <mergeCell ref="C998:C1001"/>
    <mergeCell ref="D998:D1001"/>
    <mergeCell ref="E998:E1001"/>
    <mergeCell ref="F998:F1001"/>
    <mergeCell ref="G998:G1001"/>
    <mergeCell ref="H998:H1001"/>
    <mergeCell ref="I998:I1001"/>
    <mergeCell ref="J990:J993"/>
    <mergeCell ref="K990:K993"/>
    <mergeCell ref="L990:L993"/>
    <mergeCell ref="M990:M993"/>
    <mergeCell ref="N990:N993"/>
    <mergeCell ref="O990:O993"/>
    <mergeCell ref="P990:P993"/>
    <mergeCell ref="A994:A997"/>
    <mergeCell ref="B994:B997"/>
    <mergeCell ref="C994:C997"/>
    <mergeCell ref="D994:D997"/>
    <mergeCell ref="E994:E997"/>
    <mergeCell ref="F994:F997"/>
    <mergeCell ref="G994:G997"/>
    <mergeCell ref="H994:H997"/>
    <mergeCell ref="I994:I997"/>
    <mergeCell ref="J994:J997"/>
    <mergeCell ref="K994:K997"/>
    <mergeCell ref="L994:L997"/>
    <mergeCell ref="M994:M997"/>
    <mergeCell ref="N994:N997"/>
    <mergeCell ref="O994:O997"/>
    <mergeCell ref="P994:P997"/>
    <mergeCell ref="A990:A993"/>
    <mergeCell ref="B990:B993"/>
    <mergeCell ref="C990:C993"/>
    <mergeCell ref="D990:D993"/>
    <mergeCell ref="E990:E993"/>
    <mergeCell ref="F990:F993"/>
    <mergeCell ref="G990:G993"/>
    <mergeCell ref="H990:H993"/>
    <mergeCell ref="I990:I993"/>
    <mergeCell ref="J982:J985"/>
    <mergeCell ref="K982:K985"/>
    <mergeCell ref="L982:L985"/>
    <mergeCell ref="M982:M985"/>
    <mergeCell ref="N982:N985"/>
    <mergeCell ref="O982:O985"/>
    <mergeCell ref="P982:P985"/>
    <mergeCell ref="A986:A989"/>
    <mergeCell ref="B986:B989"/>
    <mergeCell ref="C986:C989"/>
    <mergeCell ref="D986:D989"/>
    <mergeCell ref="E986:E989"/>
    <mergeCell ref="F986:F989"/>
    <mergeCell ref="G986:G989"/>
    <mergeCell ref="H986:H989"/>
    <mergeCell ref="I986:I989"/>
    <mergeCell ref="J986:J989"/>
    <mergeCell ref="K986:K989"/>
    <mergeCell ref="L986:L989"/>
    <mergeCell ref="M986:M989"/>
    <mergeCell ref="N986:N989"/>
    <mergeCell ref="O986:O989"/>
    <mergeCell ref="P986:P989"/>
    <mergeCell ref="A982:A985"/>
    <mergeCell ref="B982:B985"/>
    <mergeCell ref="C982:C985"/>
    <mergeCell ref="D982:D985"/>
    <mergeCell ref="E982:E985"/>
    <mergeCell ref="F982:F985"/>
    <mergeCell ref="G982:G985"/>
    <mergeCell ref="H982:H985"/>
    <mergeCell ref="I982:I985"/>
    <mergeCell ref="J974:J977"/>
    <mergeCell ref="K974:K977"/>
    <mergeCell ref="L974:L977"/>
    <mergeCell ref="M974:M977"/>
    <mergeCell ref="N974:N977"/>
    <mergeCell ref="O974:O977"/>
    <mergeCell ref="P974:P977"/>
    <mergeCell ref="A978:A981"/>
    <mergeCell ref="B978:B981"/>
    <mergeCell ref="C978:C981"/>
    <mergeCell ref="D978:D981"/>
    <mergeCell ref="E978:E981"/>
    <mergeCell ref="F978:F981"/>
    <mergeCell ref="G978:G981"/>
    <mergeCell ref="H978:H981"/>
    <mergeCell ref="I978:I981"/>
    <mergeCell ref="J978:J981"/>
    <mergeCell ref="K978:K981"/>
    <mergeCell ref="L978:L981"/>
    <mergeCell ref="M978:M981"/>
    <mergeCell ref="N978:N981"/>
    <mergeCell ref="O978:O981"/>
    <mergeCell ref="P978:P981"/>
    <mergeCell ref="A974:A977"/>
    <mergeCell ref="B974:B977"/>
    <mergeCell ref="C974:C977"/>
    <mergeCell ref="D974:D977"/>
    <mergeCell ref="E974:E977"/>
    <mergeCell ref="F974:F977"/>
    <mergeCell ref="G974:G977"/>
    <mergeCell ref="H974:H977"/>
    <mergeCell ref="I974:I977"/>
    <mergeCell ref="J966:J969"/>
    <mergeCell ref="K966:K969"/>
    <mergeCell ref="L966:L969"/>
    <mergeCell ref="M966:M969"/>
    <mergeCell ref="N966:N969"/>
    <mergeCell ref="O966:O969"/>
    <mergeCell ref="P966:P969"/>
    <mergeCell ref="A970:A973"/>
    <mergeCell ref="B970:B973"/>
    <mergeCell ref="C970:C973"/>
    <mergeCell ref="D970:D973"/>
    <mergeCell ref="E970:E973"/>
    <mergeCell ref="F970:F973"/>
    <mergeCell ref="G970:G973"/>
    <mergeCell ref="H970:H973"/>
    <mergeCell ref="I970:I973"/>
    <mergeCell ref="J970:J973"/>
    <mergeCell ref="K970:K973"/>
    <mergeCell ref="L970:L973"/>
    <mergeCell ref="M970:M973"/>
    <mergeCell ref="N970:N973"/>
    <mergeCell ref="O970:O973"/>
    <mergeCell ref="P970:P973"/>
    <mergeCell ref="A966:A969"/>
    <mergeCell ref="B966:B969"/>
    <mergeCell ref="C966:C969"/>
    <mergeCell ref="D966:D969"/>
    <mergeCell ref="E966:E969"/>
    <mergeCell ref="F966:F969"/>
    <mergeCell ref="G966:G969"/>
    <mergeCell ref="H966:H969"/>
    <mergeCell ref="I966:I969"/>
    <mergeCell ref="J958:J961"/>
    <mergeCell ref="K958:K961"/>
    <mergeCell ref="L958:L961"/>
    <mergeCell ref="M958:M961"/>
    <mergeCell ref="N958:N961"/>
    <mergeCell ref="O958:O961"/>
    <mergeCell ref="P958:P961"/>
    <mergeCell ref="A962:A965"/>
    <mergeCell ref="B962:B965"/>
    <mergeCell ref="C962:C965"/>
    <mergeCell ref="D962:D965"/>
    <mergeCell ref="E962:E965"/>
    <mergeCell ref="F962:F965"/>
    <mergeCell ref="G962:G965"/>
    <mergeCell ref="H962:H965"/>
    <mergeCell ref="I962:I965"/>
    <mergeCell ref="J962:J965"/>
    <mergeCell ref="K962:K965"/>
    <mergeCell ref="L962:L965"/>
    <mergeCell ref="M962:M965"/>
    <mergeCell ref="N962:N965"/>
    <mergeCell ref="O962:O965"/>
    <mergeCell ref="P962:P965"/>
    <mergeCell ref="A958:A961"/>
    <mergeCell ref="B958:B961"/>
    <mergeCell ref="C958:C961"/>
    <mergeCell ref="D958:D961"/>
    <mergeCell ref="E958:E961"/>
    <mergeCell ref="F958:F961"/>
    <mergeCell ref="G958:G961"/>
    <mergeCell ref="H958:H961"/>
    <mergeCell ref="I958:I961"/>
    <mergeCell ref="J950:J953"/>
    <mergeCell ref="K950:K953"/>
    <mergeCell ref="L950:L953"/>
    <mergeCell ref="M950:M953"/>
    <mergeCell ref="N950:N953"/>
    <mergeCell ref="O950:O953"/>
    <mergeCell ref="P950:P953"/>
    <mergeCell ref="A954:A957"/>
    <mergeCell ref="B954:B957"/>
    <mergeCell ref="C954:C957"/>
    <mergeCell ref="D954:D957"/>
    <mergeCell ref="E954:E957"/>
    <mergeCell ref="F954:F957"/>
    <mergeCell ref="G954:G957"/>
    <mergeCell ref="H954:H957"/>
    <mergeCell ref="I954:I957"/>
    <mergeCell ref="J954:J957"/>
    <mergeCell ref="K954:K957"/>
    <mergeCell ref="L954:L957"/>
    <mergeCell ref="M954:M957"/>
    <mergeCell ref="N954:N957"/>
    <mergeCell ref="O954:O957"/>
    <mergeCell ref="P954:P957"/>
    <mergeCell ref="A950:A953"/>
    <mergeCell ref="B950:B953"/>
    <mergeCell ref="C950:C953"/>
    <mergeCell ref="D950:D953"/>
    <mergeCell ref="E950:E953"/>
    <mergeCell ref="F950:F953"/>
    <mergeCell ref="G950:G953"/>
    <mergeCell ref="H950:H953"/>
    <mergeCell ref="I950:I953"/>
    <mergeCell ref="J942:J945"/>
    <mergeCell ref="K942:K945"/>
    <mergeCell ref="L942:L945"/>
    <mergeCell ref="M942:M945"/>
    <mergeCell ref="N942:N945"/>
    <mergeCell ref="O942:O945"/>
    <mergeCell ref="P942:P945"/>
    <mergeCell ref="A946:A949"/>
    <mergeCell ref="B946:B949"/>
    <mergeCell ref="C946:C949"/>
    <mergeCell ref="D946:D949"/>
    <mergeCell ref="E946:E949"/>
    <mergeCell ref="F946:F949"/>
    <mergeCell ref="G946:G949"/>
    <mergeCell ref="H946:H949"/>
    <mergeCell ref="I946:I949"/>
    <mergeCell ref="J946:J949"/>
    <mergeCell ref="K946:K949"/>
    <mergeCell ref="L946:L949"/>
    <mergeCell ref="M946:M949"/>
    <mergeCell ref="N946:N949"/>
    <mergeCell ref="O946:O949"/>
    <mergeCell ref="P946:P949"/>
    <mergeCell ref="A942:A945"/>
    <mergeCell ref="B942:B945"/>
    <mergeCell ref="C942:C945"/>
    <mergeCell ref="D942:D945"/>
    <mergeCell ref="E942:E945"/>
    <mergeCell ref="F942:F945"/>
    <mergeCell ref="G942:G945"/>
    <mergeCell ref="H942:H945"/>
    <mergeCell ref="I942:I945"/>
    <mergeCell ref="J934:J937"/>
    <mergeCell ref="K934:K937"/>
    <mergeCell ref="L934:L937"/>
    <mergeCell ref="M934:M937"/>
    <mergeCell ref="N934:N937"/>
    <mergeCell ref="O934:O937"/>
    <mergeCell ref="P934:P937"/>
    <mergeCell ref="A938:A941"/>
    <mergeCell ref="B938:B941"/>
    <mergeCell ref="C938:C941"/>
    <mergeCell ref="D938:D941"/>
    <mergeCell ref="E938:E941"/>
    <mergeCell ref="F938:F941"/>
    <mergeCell ref="G938:G941"/>
    <mergeCell ref="H938:H941"/>
    <mergeCell ref="I938:I941"/>
    <mergeCell ref="J938:J941"/>
    <mergeCell ref="K938:K941"/>
    <mergeCell ref="L938:L941"/>
    <mergeCell ref="M938:M941"/>
    <mergeCell ref="N938:N941"/>
    <mergeCell ref="O938:O941"/>
    <mergeCell ref="P938:P941"/>
    <mergeCell ref="A934:A937"/>
    <mergeCell ref="B934:B937"/>
    <mergeCell ref="C934:C937"/>
    <mergeCell ref="D934:D937"/>
    <mergeCell ref="E934:E937"/>
    <mergeCell ref="F934:F937"/>
    <mergeCell ref="G934:G937"/>
    <mergeCell ref="H934:H937"/>
    <mergeCell ref="I934:I937"/>
    <mergeCell ref="J926:J929"/>
    <mergeCell ref="K926:K929"/>
    <mergeCell ref="L926:L929"/>
    <mergeCell ref="M926:M929"/>
    <mergeCell ref="N926:N929"/>
    <mergeCell ref="O926:O929"/>
    <mergeCell ref="P926:P929"/>
    <mergeCell ref="A930:A933"/>
    <mergeCell ref="B930:B933"/>
    <mergeCell ref="C930:C933"/>
    <mergeCell ref="D930:D933"/>
    <mergeCell ref="E930:E933"/>
    <mergeCell ref="F930:F933"/>
    <mergeCell ref="G930:G933"/>
    <mergeCell ref="H930:H933"/>
    <mergeCell ref="I930:I933"/>
    <mergeCell ref="J930:J933"/>
    <mergeCell ref="K930:K933"/>
    <mergeCell ref="L930:L933"/>
    <mergeCell ref="M930:M933"/>
    <mergeCell ref="N930:N933"/>
    <mergeCell ref="O930:O933"/>
    <mergeCell ref="P930:P933"/>
    <mergeCell ref="A926:A929"/>
    <mergeCell ref="B926:B929"/>
    <mergeCell ref="C926:C929"/>
    <mergeCell ref="D926:D929"/>
    <mergeCell ref="E926:E929"/>
    <mergeCell ref="F926:F929"/>
    <mergeCell ref="G926:G929"/>
    <mergeCell ref="H926:H929"/>
    <mergeCell ref="I926:I929"/>
    <mergeCell ref="J918:J921"/>
    <mergeCell ref="K918:K921"/>
    <mergeCell ref="L918:L921"/>
    <mergeCell ref="M918:M921"/>
    <mergeCell ref="N918:N921"/>
    <mergeCell ref="O918:O921"/>
    <mergeCell ref="P918:P921"/>
    <mergeCell ref="A922:A925"/>
    <mergeCell ref="B922:B925"/>
    <mergeCell ref="C922:C925"/>
    <mergeCell ref="D922:D925"/>
    <mergeCell ref="E922:E925"/>
    <mergeCell ref="F922:F925"/>
    <mergeCell ref="G922:G925"/>
    <mergeCell ref="H922:H925"/>
    <mergeCell ref="I922:I925"/>
    <mergeCell ref="J922:J925"/>
    <mergeCell ref="K922:K925"/>
    <mergeCell ref="L922:L925"/>
    <mergeCell ref="M922:M925"/>
    <mergeCell ref="N922:N925"/>
    <mergeCell ref="O922:O925"/>
    <mergeCell ref="P922:P925"/>
    <mergeCell ref="A918:A921"/>
    <mergeCell ref="B918:B921"/>
    <mergeCell ref="C918:C921"/>
    <mergeCell ref="D918:D921"/>
    <mergeCell ref="E918:E921"/>
    <mergeCell ref="F918:F921"/>
    <mergeCell ref="G918:G921"/>
    <mergeCell ref="H918:H921"/>
    <mergeCell ref="I918:I921"/>
    <mergeCell ref="J910:J913"/>
    <mergeCell ref="K910:K913"/>
    <mergeCell ref="L910:L913"/>
    <mergeCell ref="M910:M913"/>
    <mergeCell ref="N910:N913"/>
    <mergeCell ref="O910:O913"/>
    <mergeCell ref="P910:P913"/>
    <mergeCell ref="A914:A917"/>
    <mergeCell ref="B914:B917"/>
    <mergeCell ref="C914:C917"/>
    <mergeCell ref="D914:D917"/>
    <mergeCell ref="E914:E917"/>
    <mergeCell ref="F914:F917"/>
    <mergeCell ref="G914:G917"/>
    <mergeCell ref="H914:H917"/>
    <mergeCell ref="I914:I917"/>
    <mergeCell ref="J914:J917"/>
    <mergeCell ref="K914:K917"/>
    <mergeCell ref="L914:L917"/>
    <mergeCell ref="M914:M917"/>
    <mergeCell ref="N914:N917"/>
    <mergeCell ref="O914:O917"/>
    <mergeCell ref="P914:P917"/>
    <mergeCell ref="A910:A913"/>
    <mergeCell ref="B910:B913"/>
    <mergeCell ref="C910:C913"/>
    <mergeCell ref="D910:D913"/>
    <mergeCell ref="E910:E913"/>
    <mergeCell ref="F910:F913"/>
    <mergeCell ref="G910:G913"/>
    <mergeCell ref="H910:H913"/>
    <mergeCell ref="I910:I913"/>
    <mergeCell ref="J902:J905"/>
    <mergeCell ref="K902:K905"/>
    <mergeCell ref="L902:L905"/>
    <mergeCell ref="M902:M905"/>
    <mergeCell ref="N902:N905"/>
    <mergeCell ref="O902:O905"/>
    <mergeCell ref="P902:P905"/>
    <mergeCell ref="A906:A909"/>
    <mergeCell ref="B906:B909"/>
    <mergeCell ref="C906:C909"/>
    <mergeCell ref="D906:D909"/>
    <mergeCell ref="E906:E909"/>
    <mergeCell ref="F906:F909"/>
    <mergeCell ref="G906:G909"/>
    <mergeCell ref="H906:H909"/>
    <mergeCell ref="I906:I909"/>
    <mergeCell ref="J906:J909"/>
    <mergeCell ref="K906:K909"/>
    <mergeCell ref="L906:L909"/>
    <mergeCell ref="M906:M909"/>
    <mergeCell ref="N906:N909"/>
    <mergeCell ref="O906:O909"/>
    <mergeCell ref="P906:P909"/>
    <mergeCell ref="A902:A905"/>
    <mergeCell ref="B902:B905"/>
    <mergeCell ref="C902:C905"/>
    <mergeCell ref="D902:D905"/>
    <mergeCell ref="E902:E905"/>
    <mergeCell ref="F902:F905"/>
    <mergeCell ref="G902:G905"/>
    <mergeCell ref="H902:H905"/>
    <mergeCell ref="I902:I905"/>
    <mergeCell ref="J894:J897"/>
    <mergeCell ref="K894:K897"/>
    <mergeCell ref="L894:L897"/>
    <mergeCell ref="M894:M897"/>
    <mergeCell ref="N894:N897"/>
    <mergeCell ref="O894:O897"/>
    <mergeCell ref="P894:P897"/>
    <mergeCell ref="A898:A901"/>
    <mergeCell ref="B898:B901"/>
    <mergeCell ref="C898:C901"/>
    <mergeCell ref="D898:D901"/>
    <mergeCell ref="E898:E901"/>
    <mergeCell ref="F898:F901"/>
    <mergeCell ref="G898:G901"/>
    <mergeCell ref="H898:H901"/>
    <mergeCell ref="I898:I901"/>
    <mergeCell ref="J898:J901"/>
    <mergeCell ref="K898:K901"/>
    <mergeCell ref="L898:L901"/>
    <mergeCell ref="M898:M901"/>
    <mergeCell ref="N898:N901"/>
    <mergeCell ref="O898:O901"/>
    <mergeCell ref="P898:P901"/>
    <mergeCell ref="A894:A897"/>
    <mergeCell ref="B894:B897"/>
    <mergeCell ref="C894:C897"/>
    <mergeCell ref="D894:D897"/>
    <mergeCell ref="E894:E897"/>
    <mergeCell ref="F894:F897"/>
    <mergeCell ref="G894:G897"/>
    <mergeCell ref="H894:H897"/>
    <mergeCell ref="I894:I897"/>
    <mergeCell ref="J886:J889"/>
    <mergeCell ref="K886:K889"/>
    <mergeCell ref="L886:L889"/>
    <mergeCell ref="M886:M889"/>
    <mergeCell ref="N886:N889"/>
    <mergeCell ref="O886:O889"/>
    <mergeCell ref="P886:P889"/>
    <mergeCell ref="A890:A893"/>
    <mergeCell ref="B890:B893"/>
    <mergeCell ref="C890:C893"/>
    <mergeCell ref="D890:D893"/>
    <mergeCell ref="E890:E893"/>
    <mergeCell ref="F890:F893"/>
    <mergeCell ref="G890:G893"/>
    <mergeCell ref="H890:H893"/>
    <mergeCell ref="I890:I893"/>
    <mergeCell ref="J890:J893"/>
    <mergeCell ref="K890:K893"/>
    <mergeCell ref="L890:L893"/>
    <mergeCell ref="M890:M893"/>
    <mergeCell ref="N890:N893"/>
    <mergeCell ref="O890:O893"/>
    <mergeCell ref="P890:P893"/>
    <mergeCell ref="A886:A889"/>
    <mergeCell ref="B886:B889"/>
    <mergeCell ref="C886:C889"/>
    <mergeCell ref="D886:D889"/>
    <mergeCell ref="E886:E889"/>
    <mergeCell ref="F886:F889"/>
    <mergeCell ref="G886:G889"/>
    <mergeCell ref="H886:H889"/>
    <mergeCell ref="I886:I889"/>
    <mergeCell ref="J878:J881"/>
    <mergeCell ref="K878:K881"/>
    <mergeCell ref="L878:L881"/>
    <mergeCell ref="M878:M881"/>
    <mergeCell ref="N878:N881"/>
    <mergeCell ref="O878:O881"/>
    <mergeCell ref="P878:P881"/>
    <mergeCell ref="A882:A885"/>
    <mergeCell ref="B882:B885"/>
    <mergeCell ref="C882:C885"/>
    <mergeCell ref="D882:D885"/>
    <mergeCell ref="E882:E885"/>
    <mergeCell ref="F882:F885"/>
    <mergeCell ref="G882:G885"/>
    <mergeCell ref="H882:H885"/>
    <mergeCell ref="I882:I885"/>
    <mergeCell ref="J882:J885"/>
    <mergeCell ref="K882:K885"/>
    <mergeCell ref="L882:L885"/>
    <mergeCell ref="M882:M885"/>
    <mergeCell ref="N882:N885"/>
    <mergeCell ref="O882:O885"/>
    <mergeCell ref="P882:P885"/>
    <mergeCell ref="A878:A881"/>
    <mergeCell ref="B878:B881"/>
    <mergeCell ref="C878:C881"/>
    <mergeCell ref="D878:D881"/>
    <mergeCell ref="E878:E881"/>
    <mergeCell ref="F878:F881"/>
    <mergeCell ref="G878:G881"/>
    <mergeCell ref="H878:H881"/>
    <mergeCell ref="I878:I881"/>
    <mergeCell ref="J870:J873"/>
    <mergeCell ref="K870:K873"/>
    <mergeCell ref="L870:L873"/>
    <mergeCell ref="M870:M873"/>
    <mergeCell ref="N870:N873"/>
    <mergeCell ref="O870:O873"/>
    <mergeCell ref="P870:P873"/>
    <mergeCell ref="A874:A877"/>
    <mergeCell ref="B874:B877"/>
    <mergeCell ref="C874:C877"/>
    <mergeCell ref="D874:D877"/>
    <mergeCell ref="E874:E877"/>
    <mergeCell ref="F874:F877"/>
    <mergeCell ref="G874:G877"/>
    <mergeCell ref="H874:H877"/>
    <mergeCell ref="I874:I877"/>
    <mergeCell ref="J874:J877"/>
    <mergeCell ref="K874:K877"/>
    <mergeCell ref="L874:L877"/>
    <mergeCell ref="M874:M877"/>
    <mergeCell ref="N874:N877"/>
    <mergeCell ref="O874:O877"/>
    <mergeCell ref="P874:P877"/>
    <mergeCell ref="A870:A873"/>
    <mergeCell ref="B870:B873"/>
    <mergeCell ref="C870:C873"/>
    <mergeCell ref="D870:D873"/>
    <mergeCell ref="E870:E873"/>
    <mergeCell ref="F870:F873"/>
    <mergeCell ref="G870:G873"/>
    <mergeCell ref="H870:H873"/>
    <mergeCell ref="I870:I873"/>
    <mergeCell ref="J862:J865"/>
    <mergeCell ref="K862:K865"/>
    <mergeCell ref="L862:L865"/>
    <mergeCell ref="M862:M865"/>
    <mergeCell ref="N862:N865"/>
    <mergeCell ref="O862:O865"/>
    <mergeCell ref="P862:P865"/>
    <mergeCell ref="A866:A869"/>
    <mergeCell ref="B866:B869"/>
    <mergeCell ref="C866:C869"/>
    <mergeCell ref="D866:D869"/>
    <mergeCell ref="E866:E869"/>
    <mergeCell ref="F866:F869"/>
    <mergeCell ref="G866:G869"/>
    <mergeCell ref="H866:H869"/>
    <mergeCell ref="I866:I869"/>
    <mergeCell ref="J866:J869"/>
    <mergeCell ref="K866:K869"/>
    <mergeCell ref="L866:L869"/>
    <mergeCell ref="M866:M869"/>
    <mergeCell ref="N866:N869"/>
    <mergeCell ref="O866:O869"/>
    <mergeCell ref="P866:P869"/>
    <mergeCell ref="A862:A865"/>
    <mergeCell ref="B862:B865"/>
    <mergeCell ref="C862:C865"/>
    <mergeCell ref="D862:D865"/>
    <mergeCell ref="E862:E865"/>
    <mergeCell ref="F862:F865"/>
    <mergeCell ref="G862:G865"/>
    <mergeCell ref="H862:H865"/>
    <mergeCell ref="I862:I865"/>
    <mergeCell ref="J854:J857"/>
    <mergeCell ref="K854:K857"/>
    <mergeCell ref="L854:L857"/>
    <mergeCell ref="M854:M857"/>
    <mergeCell ref="N854:N857"/>
    <mergeCell ref="O854:O857"/>
    <mergeCell ref="P854:P857"/>
    <mergeCell ref="A858:A861"/>
    <mergeCell ref="B858:B861"/>
    <mergeCell ref="C858:C861"/>
    <mergeCell ref="D858:D861"/>
    <mergeCell ref="E858:E861"/>
    <mergeCell ref="F858:F861"/>
    <mergeCell ref="G858:G861"/>
    <mergeCell ref="H858:H861"/>
    <mergeCell ref="I858:I861"/>
    <mergeCell ref="J858:J861"/>
    <mergeCell ref="K858:K861"/>
    <mergeCell ref="L858:L861"/>
    <mergeCell ref="M858:M861"/>
    <mergeCell ref="N858:N861"/>
    <mergeCell ref="O858:O861"/>
    <mergeCell ref="P858:P861"/>
    <mergeCell ref="A854:A857"/>
    <mergeCell ref="B854:B857"/>
    <mergeCell ref="C854:C857"/>
    <mergeCell ref="D854:D857"/>
    <mergeCell ref="E854:E857"/>
    <mergeCell ref="F854:F857"/>
    <mergeCell ref="G854:G857"/>
    <mergeCell ref="H854:H857"/>
    <mergeCell ref="I854:I857"/>
    <mergeCell ref="J846:J849"/>
    <mergeCell ref="K846:K849"/>
    <mergeCell ref="L846:L849"/>
    <mergeCell ref="M846:M849"/>
    <mergeCell ref="N846:N849"/>
    <mergeCell ref="O846:O849"/>
    <mergeCell ref="P846:P849"/>
    <mergeCell ref="A850:A853"/>
    <mergeCell ref="B850:B853"/>
    <mergeCell ref="C850:C853"/>
    <mergeCell ref="D850:D853"/>
    <mergeCell ref="E850:E853"/>
    <mergeCell ref="F850:F853"/>
    <mergeCell ref="G850:G853"/>
    <mergeCell ref="H850:H853"/>
    <mergeCell ref="I850:I853"/>
    <mergeCell ref="J850:J853"/>
    <mergeCell ref="K850:K853"/>
    <mergeCell ref="L850:L853"/>
    <mergeCell ref="M850:M853"/>
    <mergeCell ref="N850:N853"/>
    <mergeCell ref="O850:O853"/>
    <mergeCell ref="P850:P853"/>
    <mergeCell ref="A846:A849"/>
    <mergeCell ref="B846:B849"/>
    <mergeCell ref="C846:C849"/>
    <mergeCell ref="D846:D849"/>
    <mergeCell ref="E846:E849"/>
    <mergeCell ref="F846:F849"/>
    <mergeCell ref="G846:G849"/>
    <mergeCell ref="H846:H849"/>
    <mergeCell ref="I846:I849"/>
    <mergeCell ref="J838:J841"/>
    <mergeCell ref="K838:K841"/>
    <mergeCell ref="L838:L841"/>
    <mergeCell ref="M838:M841"/>
    <mergeCell ref="N838:N841"/>
    <mergeCell ref="O838:O841"/>
    <mergeCell ref="P838:P841"/>
    <mergeCell ref="A842:A845"/>
    <mergeCell ref="B842:B845"/>
    <mergeCell ref="C842:C845"/>
    <mergeCell ref="D842:D845"/>
    <mergeCell ref="E842:E845"/>
    <mergeCell ref="F842:F845"/>
    <mergeCell ref="G842:G845"/>
    <mergeCell ref="H842:H845"/>
    <mergeCell ref="I842:I845"/>
    <mergeCell ref="J842:J845"/>
    <mergeCell ref="K842:K845"/>
    <mergeCell ref="L842:L845"/>
    <mergeCell ref="M842:M845"/>
    <mergeCell ref="N842:N845"/>
    <mergeCell ref="O842:O845"/>
    <mergeCell ref="P842:P845"/>
    <mergeCell ref="A838:A841"/>
    <mergeCell ref="B838:B841"/>
    <mergeCell ref="C838:C841"/>
    <mergeCell ref="D838:D841"/>
    <mergeCell ref="E838:E841"/>
    <mergeCell ref="F838:F841"/>
    <mergeCell ref="G838:G841"/>
    <mergeCell ref="H838:H841"/>
    <mergeCell ref="I838:I841"/>
    <mergeCell ref="J830:J833"/>
    <mergeCell ref="K830:K833"/>
    <mergeCell ref="L830:L833"/>
    <mergeCell ref="M830:M833"/>
    <mergeCell ref="N830:N833"/>
    <mergeCell ref="O830:O833"/>
    <mergeCell ref="P830:P833"/>
    <mergeCell ref="A834:A837"/>
    <mergeCell ref="B834:B837"/>
    <mergeCell ref="C834:C837"/>
    <mergeCell ref="D834:D837"/>
    <mergeCell ref="E834:E837"/>
    <mergeCell ref="F834:F837"/>
    <mergeCell ref="G834:G837"/>
    <mergeCell ref="H834:H837"/>
    <mergeCell ref="I834:I837"/>
    <mergeCell ref="J834:J837"/>
    <mergeCell ref="K834:K837"/>
    <mergeCell ref="L834:L837"/>
    <mergeCell ref="M834:M837"/>
    <mergeCell ref="N834:N837"/>
    <mergeCell ref="O834:O837"/>
    <mergeCell ref="P834:P837"/>
    <mergeCell ref="A830:A833"/>
    <mergeCell ref="B830:B833"/>
    <mergeCell ref="C830:C833"/>
    <mergeCell ref="D830:D833"/>
    <mergeCell ref="E830:E833"/>
    <mergeCell ref="F830:F833"/>
    <mergeCell ref="G830:G833"/>
    <mergeCell ref="H830:H833"/>
    <mergeCell ref="I830:I833"/>
    <mergeCell ref="J822:J825"/>
    <mergeCell ref="K822:K825"/>
    <mergeCell ref="L822:L825"/>
    <mergeCell ref="M822:M825"/>
    <mergeCell ref="N822:N825"/>
    <mergeCell ref="O822:O825"/>
    <mergeCell ref="P822:P825"/>
    <mergeCell ref="A826:A829"/>
    <mergeCell ref="B826:B829"/>
    <mergeCell ref="C826:C829"/>
    <mergeCell ref="D826:D829"/>
    <mergeCell ref="E826:E829"/>
    <mergeCell ref="F826:F829"/>
    <mergeCell ref="G826:G829"/>
    <mergeCell ref="H826:H829"/>
    <mergeCell ref="I826:I829"/>
    <mergeCell ref="J826:J829"/>
    <mergeCell ref="K826:K829"/>
    <mergeCell ref="L826:L829"/>
    <mergeCell ref="M826:M829"/>
    <mergeCell ref="N826:N829"/>
    <mergeCell ref="O826:O829"/>
    <mergeCell ref="P826:P829"/>
    <mergeCell ref="A822:A825"/>
    <mergeCell ref="B822:B825"/>
    <mergeCell ref="C822:C825"/>
    <mergeCell ref="D822:D825"/>
    <mergeCell ref="E822:E825"/>
    <mergeCell ref="F822:F825"/>
    <mergeCell ref="G822:G825"/>
    <mergeCell ref="H822:H825"/>
    <mergeCell ref="I822:I825"/>
    <mergeCell ref="J814:J817"/>
    <mergeCell ref="K814:K817"/>
    <mergeCell ref="L814:L817"/>
    <mergeCell ref="M814:M817"/>
    <mergeCell ref="N814:N817"/>
    <mergeCell ref="O814:O817"/>
    <mergeCell ref="P814:P817"/>
    <mergeCell ref="A818:A821"/>
    <mergeCell ref="B818:B821"/>
    <mergeCell ref="C818:C821"/>
    <mergeCell ref="D818:D821"/>
    <mergeCell ref="E818:E821"/>
    <mergeCell ref="F818:F821"/>
    <mergeCell ref="G818:G821"/>
    <mergeCell ref="H818:H821"/>
    <mergeCell ref="I818:I821"/>
    <mergeCell ref="J818:J821"/>
    <mergeCell ref="K818:K821"/>
    <mergeCell ref="L818:L821"/>
    <mergeCell ref="M818:M821"/>
    <mergeCell ref="N818:N821"/>
    <mergeCell ref="O818:O821"/>
    <mergeCell ref="P818:P821"/>
    <mergeCell ref="A814:A817"/>
    <mergeCell ref="B814:B817"/>
    <mergeCell ref="C814:C817"/>
    <mergeCell ref="D814:D817"/>
    <mergeCell ref="E814:E817"/>
    <mergeCell ref="F814:F817"/>
    <mergeCell ref="G814:G817"/>
    <mergeCell ref="H814:H817"/>
    <mergeCell ref="I814:I817"/>
    <mergeCell ref="J806:J809"/>
    <mergeCell ref="K806:K809"/>
    <mergeCell ref="L806:L809"/>
    <mergeCell ref="M806:M809"/>
    <mergeCell ref="N806:N809"/>
    <mergeCell ref="O806:O809"/>
    <mergeCell ref="P806:P809"/>
    <mergeCell ref="A810:A813"/>
    <mergeCell ref="B810:B813"/>
    <mergeCell ref="C810:C813"/>
    <mergeCell ref="D810:D813"/>
    <mergeCell ref="E810:E813"/>
    <mergeCell ref="F810:F813"/>
    <mergeCell ref="G810:G813"/>
    <mergeCell ref="H810:H813"/>
    <mergeCell ref="I810:I813"/>
    <mergeCell ref="J810:J813"/>
    <mergeCell ref="K810:K813"/>
    <mergeCell ref="L810:L813"/>
    <mergeCell ref="M810:M813"/>
    <mergeCell ref="N810:N813"/>
    <mergeCell ref="O810:O813"/>
    <mergeCell ref="P810:P813"/>
    <mergeCell ref="A806:A809"/>
    <mergeCell ref="B806:B809"/>
    <mergeCell ref="C806:C809"/>
    <mergeCell ref="D806:D809"/>
    <mergeCell ref="E806:E809"/>
    <mergeCell ref="F806:F809"/>
    <mergeCell ref="G806:G809"/>
    <mergeCell ref="H806:H809"/>
    <mergeCell ref="I806:I809"/>
    <mergeCell ref="J798:J801"/>
    <mergeCell ref="K798:K801"/>
    <mergeCell ref="L798:L801"/>
    <mergeCell ref="M798:M801"/>
    <mergeCell ref="N798:N801"/>
    <mergeCell ref="O798:O801"/>
    <mergeCell ref="P798:P801"/>
    <mergeCell ref="A802:A805"/>
    <mergeCell ref="B802:B805"/>
    <mergeCell ref="C802:C805"/>
    <mergeCell ref="D802:D805"/>
    <mergeCell ref="E802:E805"/>
    <mergeCell ref="F802:F805"/>
    <mergeCell ref="G802:G805"/>
    <mergeCell ref="H802:H805"/>
    <mergeCell ref="I802:I805"/>
    <mergeCell ref="J802:J805"/>
    <mergeCell ref="K802:K805"/>
    <mergeCell ref="L802:L805"/>
    <mergeCell ref="M802:M805"/>
    <mergeCell ref="N802:N805"/>
    <mergeCell ref="O802:O805"/>
    <mergeCell ref="P802:P805"/>
    <mergeCell ref="A798:A801"/>
    <mergeCell ref="B798:B801"/>
    <mergeCell ref="C798:C801"/>
    <mergeCell ref="D798:D801"/>
    <mergeCell ref="E798:E801"/>
    <mergeCell ref="F798:F801"/>
    <mergeCell ref="G798:G801"/>
    <mergeCell ref="H798:H801"/>
    <mergeCell ref="I798:I801"/>
    <mergeCell ref="J790:J793"/>
    <mergeCell ref="K790:K793"/>
    <mergeCell ref="L790:L793"/>
    <mergeCell ref="M790:M793"/>
    <mergeCell ref="N790:N793"/>
    <mergeCell ref="O790:O793"/>
    <mergeCell ref="P790:P793"/>
    <mergeCell ref="A794:A797"/>
    <mergeCell ref="B794:B797"/>
    <mergeCell ref="C794:C797"/>
    <mergeCell ref="D794:D797"/>
    <mergeCell ref="E794:E797"/>
    <mergeCell ref="F794:F797"/>
    <mergeCell ref="G794:G797"/>
    <mergeCell ref="H794:H797"/>
    <mergeCell ref="I794:I797"/>
    <mergeCell ref="J794:J797"/>
    <mergeCell ref="K794:K797"/>
    <mergeCell ref="L794:L797"/>
    <mergeCell ref="M794:M797"/>
    <mergeCell ref="N794:N797"/>
    <mergeCell ref="O794:O797"/>
    <mergeCell ref="P794:P797"/>
    <mergeCell ref="A790:A793"/>
    <mergeCell ref="B790:B793"/>
    <mergeCell ref="C790:C793"/>
    <mergeCell ref="D790:D793"/>
    <mergeCell ref="E790:E793"/>
    <mergeCell ref="F790:F793"/>
    <mergeCell ref="G790:G793"/>
    <mergeCell ref="H790:H793"/>
    <mergeCell ref="I790:I793"/>
    <mergeCell ref="J782:J785"/>
    <mergeCell ref="K782:K785"/>
    <mergeCell ref="L782:L785"/>
    <mergeCell ref="M782:M785"/>
    <mergeCell ref="N782:N785"/>
    <mergeCell ref="O782:O785"/>
    <mergeCell ref="P782:P785"/>
    <mergeCell ref="A786:A789"/>
    <mergeCell ref="B786:B789"/>
    <mergeCell ref="C786:C789"/>
    <mergeCell ref="D786:D789"/>
    <mergeCell ref="E786:E789"/>
    <mergeCell ref="F786:F789"/>
    <mergeCell ref="G786:G789"/>
    <mergeCell ref="H786:H789"/>
    <mergeCell ref="I786:I789"/>
    <mergeCell ref="J786:J789"/>
    <mergeCell ref="K786:K789"/>
    <mergeCell ref="L786:L789"/>
    <mergeCell ref="M786:M789"/>
    <mergeCell ref="N786:N789"/>
    <mergeCell ref="O786:O789"/>
    <mergeCell ref="P786:P789"/>
    <mergeCell ref="A782:A785"/>
    <mergeCell ref="B782:B785"/>
    <mergeCell ref="C782:C785"/>
    <mergeCell ref="D782:D785"/>
    <mergeCell ref="E782:E785"/>
    <mergeCell ref="F782:F785"/>
    <mergeCell ref="G782:G785"/>
    <mergeCell ref="H782:H785"/>
    <mergeCell ref="I782:I785"/>
    <mergeCell ref="J774:J777"/>
    <mergeCell ref="K774:K777"/>
    <mergeCell ref="L774:L777"/>
    <mergeCell ref="M774:M777"/>
    <mergeCell ref="N774:N777"/>
    <mergeCell ref="O774:O777"/>
    <mergeCell ref="P774:P777"/>
    <mergeCell ref="A778:A781"/>
    <mergeCell ref="B778:B781"/>
    <mergeCell ref="C778:C781"/>
    <mergeCell ref="D778:D781"/>
    <mergeCell ref="E778:E781"/>
    <mergeCell ref="F778:F781"/>
    <mergeCell ref="G778:G781"/>
    <mergeCell ref="H778:H781"/>
    <mergeCell ref="I778:I781"/>
    <mergeCell ref="J778:J781"/>
    <mergeCell ref="K778:K781"/>
    <mergeCell ref="L778:L781"/>
    <mergeCell ref="M778:M781"/>
    <mergeCell ref="N778:N781"/>
    <mergeCell ref="O778:O781"/>
    <mergeCell ref="P778:P781"/>
    <mergeCell ref="A774:A777"/>
    <mergeCell ref="B774:B777"/>
    <mergeCell ref="C774:C777"/>
    <mergeCell ref="D774:D777"/>
    <mergeCell ref="E774:E777"/>
    <mergeCell ref="F774:F777"/>
    <mergeCell ref="G774:G777"/>
    <mergeCell ref="H774:H777"/>
    <mergeCell ref="I774:I777"/>
    <mergeCell ref="J766:J769"/>
    <mergeCell ref="K766:K769"/>
    <mergeCell ref="L766:L769"/>
    <mergeCell ref="M766:M769"/>
    <mergeCell ref="N766:N769"/>
    <mergeCell ref="O766:O769"/>
    <mergeCell ref="P766:P769"/>
    <mergeCell ref="A770:A773"/>
    <mergeCell ref="B770:B773"/>
    <mergeCell ref="C770:C773"/>
    <mergeCell ref="D770:D773"/>
    <mergeCell ref="E770:E773"/>
    <mergeCell ref="F770:F773"/>
    <mergeCell ref="G770:G773"/>
    <mergeCell ref="H770:H773"/>
    <mergeCell ref="I770:I773"/>
    <mergeCell ref="J770:J773"/>
    <mergeCell ref="K770:K773"/>
    <mergeCell ref="L770:L773"/>
    <mergeCell ref="M770:M773"/>
    <mergeCell ref="N770:N773"/>
    <mergeCell ref="O770:O773"/>
    <mergeCell ref="P770:P773"/>
    <mergeCell ref="A766:A769"/>
    <mergeCell ref="B766:B769"/>
    <mergeCell ref="C766:C769"/>
    <mergeCell ref="D766:D769"/>
    <mergeCell ref="E766:E769"/>
    <mergeCell ref="F766:F769"/>
    <mergeCell ref="G766:G769"/>
    <mergeCell ref="H766:H769"/>
    <mergeCell ref="I766:I769"/>
    <mergeCell ref="J758:J761"/>
    <mergeCell ref="K758:K761"/>
    <mergeCell ref="L758:L761"/>
    <mergeCell ref="M758:M761"/>
    <mergeCell ref="N758:N761"/>
    <mergeCell ref="O758:O761"/>
    <mergeCell ref="P758:P761"/>
    <mergeCell ref="A762:A765"/>
    <mergeCell ref="B762:B765"/>
    <mergeCell ref="C762:C765"/>
    <mergeCell ref="D762:D765"/>
    <mergeCell ref="E762:E765"/>
    <mergeCell ref="F762:F765"/>
    <mergeCell ref="G762:G765"/>
    <mergeCell ref="H762:H765"/>
    <mergeCell ref="I762:I765"/>
    <mergeCell ref="J762:J765"/>
    <mergeCell ref="K762:K765"/>
    <mergeCell ref="L762:L765"/>
    <mergeCell ref="M762:M765"/>
    <mergeCell ref="N762:N765"/>
    <mergeCell ref="O762:O765"/>
    <mergeCell ref="P762:P765"/>
    <mergeCell ref="A758:A761"/>
    <mergeCell ref="B758:B761"/>
    <mergeCell ref="C758:C761"/>
    <mergeCell ref="D758:D761"/>
    <mergeCell ref="E758:E761"/>
    <mergeCell ref="F758:F761"/>
    <mergeCell ref="G758:G761"/>
    <mergeCell ref="H758:H761"/>
    <mergeCell ref="I758:I761"/>
    <mergeCell ref="J750:J753"/>
    <mergeCell ref="K750:K753"/>
    <mergeCell ref="L750:L753"/>
    <mergeCell ref="M750:M753"/>
    <mergeCell ref="N750:N753"/>
    <mergeCell ref="O750:O753"/>
    <mergeCell ref="P750:P753"/>
    <mergeCell ref="A754:A757"/>
    <mergeCell ref="B754:B757"/>
    <mergeCell ref="C754:C757"/>
    <mergeCell ref="D754:D757"/>
    <mergeCell ref="E754:E757"/>
    <mergeCell ref="F754:F757"/>
    <mergeCell ref="G754:G757"/>
    <mergeCell ref="H754:H757"/>
    <mergeCell ref="I754:I757"/>
    <mergeCell ref="J754:J757"/>
    <mergeCell ref="K754:K757"/>
    <mergeCell ref="L754:L757"/>
    <mergeCell ref="M754:M757"/>
    <mergeCell ref="N754:N757"/>
    <mergeCell ref="O754:O757"/>
    <mergeCell ref="P754:P757"/>
    <mergeCell ref="A750:A753"/>
    <mergeCell ref="B750:B753"/>
    <mergeCell ref="C750:C753"/>
    <mergeCell ref="D750:D753"/>
    <mergeCell ref="E750:E753"/>
    <mergeCell ref="F750:F753"/>
    <mergeCell ref="G750:G753"/>
    <mergeCell ref="H750:H753"/>
    <mergeCell ref="I750:I753"/>
    <mergeCell ref="J742:J745"/>
    <mergeCell ref="K742:K745"/>
    <mergeCell ref="L742:L745"/>
    <mergeCell ref="M742:M745"/>
    <mergeCell ref="N742:N745"/>
    <mergeCell ref="O742:O745"/>
    <mergeCell ref="P742:P745"/>
    <mergeCell ref="A746:A749"/>
    <mergeCell ref="B746:B749"/>
    <mergeCell ref="C746:C749"/>
    <mergeCell ref="D746:D749"/>
    <mergeCell ref="E746:E749"/>
    <mergeCell ref="F746:F749"/>
    <mergeCell ref="G746:G749"/>
    <mergeCell ref="H746:H749"/>
    <mergeCell ref="I746:I749"/>
    <mergeCell ref="J746:J749"/>
    <mergeCell ref="K746:K749"/>
    <mergeCell ref="L746:L749"/>
    <mergeCell ref="M746:M749"/>
    <mergeCell ref="N746:N749"/>
    <mergeCell ref="O746:O749"/>
    <mergeCell ref="P746:P749"/>
    <mergeCell ref="A742:A745"/>
    <mergeCell ref="B742:B745"/>
    <mergeCell ref="C742:C745"/>
    <mergeCell ref="D742:D745"/>
    <mergeCell ref="E742:E745"/>
    <mergeCell ref="F742:F745"/>
    <mergeCell ref="G742:G745"/>
    <mergeCell ref="H742:H745"/>
    <mergeCell ref="I742:I745"/>
    <mergeCell ref="J734:J737"/>
    <mergeCell ref="K734:K737"/>
    <mergeCell ref="L734:L737"/>
    <mergeCell ref="M734:M737"/>
    <mergeCell ref="N734:N737"/>
    <mergeCell ref="O734:O737"/>
    <mergeCell ref="P734:P737"/>
    <mergeCell ref="A738:A741"/>
    <mergeCell ref="B738:B741"/>
    <mergeCell ref="C738:C741"/>
    <mergeCell ref="D738:D741"/>
    <mergeCell ref="E738:E741"/>
    <mergeCell ref="F738:F741"/>
    <mergeCell ref="G738:G741"/>
    <mergeCell ref="H738:H741"/>
    <mergeCell ref="I738:I741"/>
    <mergeCell ref="J738:J741"/>
    <mergeCell ref="K738:K741"/>
    <mergeCell ref="L738:L741"/>
    <mergeCell ref="M738:M741"/>
    <mergeCell ref="N738:N741"/>
    <mergeCell ref="O738:O741"/>
    <mergeCell ref="P738:P741"/>
    <mergeCell ref="A734:A737"/>
    <mergeCell ref="B734:B737"/>
    <mergeCell ref="C734:C737"/>
    <mergeCell ref="D734:D737"/>
    <mergeCell ref="E734:E737"/>
    <mergeCell ref="F734:F737"/>
    <mergeCell ref="G734:G737"/>
    <mergeCell ref="H734:H737"/>
    <mergeCell ref="I734:I737"/>
    <mergeCell ref="J726:J729"/>
    <mergeCell ref="K726:K729"/>
    <mergeCell ref="L726:L729"/>
    <mergeCell ref="M726:M729"/>
    <mergeCell ref="N726:N729"/>
    <mergeCell ref="O726:O729"/>
    <mergeCell ref="P726:P729"/>
    <mergeCell ref="A730:A733"/>
    <mergeCell ref="B730:B733"/>
    <mergeCell ref="C730:C733"/>
    <mergeCell ref="D730:D733"/>
    <mergeCell ref="E730:E733"/>
    <mergeCell ref="F730:F733"/>
    <mergeCell ref="G730:G733"/>
    <mergeCell ref="H730:H733"/>
    <mergeCell ref="I730:I733"/>
    <mergeCell ref="J730:J733"/>
    <mergeCell ref="K730:K733"/>
    <mergeCell ref="L730:L733"/>
    <mergeCell ref="M730:M733"/>
    <mergeCell ref="N730:N733"/>
    <mergeCell ref="O730:O733"/>
    <mergeCell ref="P730:P733"/>
    <mergeCell ref="A726:A729"/>
    <mergeCell ref="B726:B729"/>
    <mergeCell ref="C726:C729"/>
    <mergeCell ref="D726:D729"/>
    <mergeCell ref="E726:E729"/>
    <mergeCell ref="F726:F729"/>
    <mergeCell ref="G726:G729"/>
    <mergeCell ref="H726:H729"/>
    <mergeCell ref="I726:I729"/>
    <mergeCell ref="J718:J721"/>
    <mergeCell ref="K718:K721"/>
    <mergeCell ref="L718:L721"/>
    <mergeCell ref="M718:M721"/>
    <mergeCell ref="N718:N721"/>
    <mergeCell ref="O718:O721"/>
    <mergeCell ref="P718:P721"/>
    <mergeCell ref="A722:A725"/>
    <mergeCell ref="B722:B725"/>
    <mergeCell ref="C722:C725"/>
    <mergeCell ref="D722:D725"/>
    <mergeCell ref="E722:E725"/>
    <mergeCell ref="F722:F725"/>
    <mergeCell ref="G722:G725"/>
    <mergeCell ref="H722:H725"/>
    <mergeCell ref="I722:I725"/>
    <mergeCell ref="J722:J725"/>
    <mergeCell ref="K722:K725"/>
    <mergeCell ref="L722:L725"/>
    <mergeCell ref="M722:M725"/>
    <mergeCell ref="N722:N725"/>
    <mergeCell ref="O722:O725"/>
    <mergeCell ref="P722:P725"/>
    <mergeCell ref="A718:A721"/>
    <mergeCell ref="B718:B721"/>
    <mergeCell ref="C718:C721"/>
    <mergeCell ref="D718:D721"/>
    <mergeCell ref="E718:E721"/>
    <mergeCell ref="F718:F721"/>
    <mergeCell ref="G718:G721"/>
    <mergeCell ref="H718:H721"/>
    <mergeCell ref="I718:I721"/>
    <mergeCell ref="J710:J713"/>
    <mergeCell ref="K710:K713"/>
    <mergeCell ref="L710:L713"/>
    <mergeCell ref="M710:M713"/>
    <mergeCell ref="N710:N713"/>
    <mergeCell ref="O710:O713"/>
    <mergeCell ref="P710:P713"/>
    <mergeCell ref="A714:A717"/>
    <mergeCell ref="B714:B717"/>
    <mergeCell ref="C714:C717"/>
    <mergeCell ref="D714:D717"/>
    <mergeCell ref="E714:E717"/>
    <mergeCell ref="F714:F717"/>
    <mergeCell ref="G714:G717"/>
    <mergeCell ref="H714:H717"/>
    <mergeCell ref="I714:I717"/>
    <mergeCell ref="J714:J717"/>
    <mergeCell ref="K714:K717"/>
    <mergeCell ref="L714:L717"/>
    <mergeCell ref="M714:M717"/>
    <mergeCell ref="N714:N717"/>
    <mergeCell ref="O714:O717"/>
    <mergeCell ref="P714:P717"/>
    <mergeCell ref="A710:A713"/>
    <mergeCell ref="B710:B713"/>
    <mergeCell ref="C710:C713"/>
    <mergeCell ref="D710:D713"/>
    <mergeCell ref="E710:E713"/>
    <mergeCell ref="F710:F713"/>
    <mergeCell ref="G710:G713"/>
    <mergeCell ref="H710:H713"/>
    <mergeCell ref="I710:I713"/>
    <mergeCell ref="J702:J705"/>
    <mergeCell ref="K702:K705"/>
    <mergeCell ref="L702:L705"/>
    <mergeCell ref="M702:M705"/>
    <mergeCell ref="N702:N705"/>
    <mergeCell ref="O702:O705"/>
    <mergeCell ref="P702:P705"/>
    <mergeCell ref="A706:A709"/>
    <mergeCell ref="B706:B709"/>
    <mergeCell ref="C706:C709"/>
    <mergeCell ref="D706:D709"/>
    <mergeCell ref="E706:E709"/>
    <mergeCell ref="F706:F709"/>
    <mergeCell ref="G706:G709"/>
    <mergeCell ref="H706:H709"/>
    <mergeCell ref="I706:I709"/>
    <mergeCell ref="J706:J709"/>
    <mergeCell ref="K706:K709"/>
    <mergeCell ref="L706:L709"/>
    <mergeCell ref="M706:M709"/>
    <mergeCell ref="N706:N709"/>
    <mergeCell ref="O706:O709"/>
    <mergeCell ref="P706:P709"/>
    <mergeCell ref="A702:A705"/>
    <mergeCell ref="B702:B705"/>
    <mergeCell ref="C702:C705"/>
    <mergeCell ref="D702:D705"/>
    <mergeCell ref="E702:E705"/>
    <mergeCell ref="F702:F705"/>
    <mergeCell ref="G702:G705"/>
    <mergeCell ref="H702:H705"/>
    <mergeCell ref="I702:I705"/>
    <mergeCell ref="J694:J697"/>
    <mergeCell ref="K694:K697"/>
    <mergeCell ref="L694:L697"/>
    <mergeCell ref="M694:M697"/>
    <mergeCell ref="N694:N697"/>
    <mergeCell ref="O694:O697"/>
    <mergeCell ref="P694:P697"/>
    <mergeCell ref="A698:A701"/>
    <mergeCell ref="B698:B701"/>
    <mergeCell ref="C698:C701"/>
    <mergeCell ref="D698:D701"/>
    <mergeCell ref="E698:E701"/>
    <mergeCell ref="F698:F701"/>
    <mergeCell ref="G698:G701"/>
    <mergeCell ref="H698:H701"/>
    <mergeCell ref="I698:I701"/>
    <mergeCell ref="J698:J701"/>
    <mergeCell ref="K698:K701"/>
    <mergeCell ref="L698:L701"/>
    <mergeCell ref="M698:M701"/>
    <mergeCell ref="N698:N701"/>
    <mergeCell ref="O698:O701"/>
    <mergeCell ref="P698:P701"/>
    <mergeCell ref="A694:A697"/>
    <mergeCell ref="B694:B697"/>
    <mergeCell ref="C694:C697"/>
    <mergeCell ref="D694:D697"/>
    <mergeCell ref="E694:E697"/>
    <mergeCell ref="F694:F697"/>
    <mergeCell ref="G694:G697"/>
    <mergeCell ref="H694:H697"/>
    <mergeCell ref="I694:I697"/>
    <mergeCell ref="J686:J689"/>
    <mergeCell ref="K686:K689"/>
    <mergeCell ref="L686:L689"/>
    <mergeCell ref="M686:M689"/>
    <mergeCell ref="N686:N689"/>
    <mergeCell ref="O686:O689"/>
    <mergeCell ref="P686:P689"/>
    <mergeCell ref="A690:A693"/>
    <mergeCell ref="B690:B693"/>
    <mergeCell ref="C690:C693"/>
    <mergeCell ref="D690:D693"/>
    <mergeCell ref="E690:E693"/>
    <mergeCell ref="F690:F693"/>
    <mergeCell ref="G690:G693"/>
    <mergeCell ref="H690:H693"/>
    <mergeCell ref="I690:I693"/>
    <mergeCell ref="J690:J693"/>
    <mergeCell ref="K690:K693"/>
    <mergeCell ref="L690:L693"/>
    <mergeCell ref="M690:M693"/>
    <mergeCell ref="N690:N693"/>
    <mergeCell ref="O690:O693"/>
    <mergeCell ref="P690:P693"/>
    <mergeCell ref="A686:A689"/>
    <mergeCell ref="B686:B689"/>
    <mergeCell ref="C686:C689"/>
    <mergeCell ref="D686:D689"/>
    <mergeCell ref="E686:E689"/>
    <mergeCell ref="F686:F689"/>
    <mergeCell ref="G686:G689"/>
    <mergeCell ref="H686:H689"/>
    <mergeCell ref="I686:I689"/>
    <mergeCell ref="J678:J681"/>
    <mergeCell ref="K678:K681"/>
    <mergeCell ref="L678:L681"/>
    <mergeCell ref="M678:M681"/>
    <mergeCell ref="N678:N681"/>
    <mergeCell ref="O678:O681"/>
    <mergeCell ref="P678:P681"/>
    <mergeCell ref="A682:A685"/>
    <mergeCell ref="B682:B685"/>
    <mergeCell ref="C682:C685"/>
    <mergeCell ref="D682:D685"/>
    <mergeCell ref="E682:E685"/>
    <mergeCell ref="F682:F685"/>
    <mergeCell ref="G682:G685"/>
    <mergeCell ref="H682:H685"/>
    <mergeCell ref="I682:I685"/>
    <mergeCell ref="J682:J685"/>
    <mergeCell ref="K682:K685"/>
    <mergeCell ref="L682:L685"/>
    <mergeCell ref="M682:M685"/>
    <mergeCell ref="N682:N685"/>
    <mergeCell ref="O682:O685"/>
    <mergeCell ref="P682:P685"/>
    <mergeCell ref="A678:A681"/>
    <mergeCell ref="B678:B681"/>
    <mergeCell ref="C678:C681"/>
    <mergeCell ref="D678:D681"/>
    <mergeCell ref="E678:E681"/>
    <mergeCell ref="F678:F681"/>
    <mergeCell ref="G678:G681"/>
    <mergeCell ref="H678:H681"/>
    <mergeCell ref="I678:I681"/>
    <mergeCell ref="J670:J673"/>
    <mergeCell ref="K670:K673"/>
    <mergeCell ref="L670:L673"/>
    <mergeCell ref="M670:M673"/>
    <mergeCell ref="N670:N673"/>
    <mergeCell ref="O670:O673"/>
    <mergeCell ref="P670:P673"/>
    <mergeCell ref="A674:A677"/>
    <mergeCell ref="B674:B677"/>
    <mergeCell ref="C674:C677"/>
    <mergeCell ref="D674:D677"/>
    <mergeCell ref="E674:E677"/>
    <mergeCell ref="F674:F677"/>
    <mergeCell ref="G674:G677"/>
    <mergeCell ref="H674:H677"/>
    <mergeCell ref="I674:I677"/>
    <mergeCell ref="J674:J677"/>
    <mergeCell ref="K674:K677"/>
    <mergeCell ref="L674:L677"/>
    <mergeCell ref="M674:M677"/>
    <mergeCell ref="N674:N677"/>
    <mergeCell ref="O674:O677"/>
    <mergeCell ref="P674:P677"/>
    <mergeCell ref="A670:A673"/>
    <mergeCell ref="B670:B673"/>
    <mergeCell ref="C670:C673"/>
    <mergeCell ref="D670:D673"/>
    <mergeCell ref="E670:E673"/>
    <mergeCell ref="F670:F673"/>
    <mergeCell ref="G670:G673"/>
    <mergeCell ref="H670:H673"/>
    <mergeCell ref="I670:I673"/>
    <mergeCell ref="J662:J665"/>
    <mergeCell ref="K662:K665"/>
    <mergeCell ref="L662:L665"/>
    <mergeCell ref="M662:M665"/>
    <mergeCell ref="N662:N665"/>
    <mergeCell ref="O662:O665"/>
    <mergeCell ref="P662:P665"/>
    <mergeCell ref="A666:A669"/>
    <mergeCell ref="B666:B669"/>
    <mergeCell ref="C666:C669"/>
    <mergeCell ref="D666:D669"/>
    <mergeCell ref="E666:E669"/>
    <mergeCell ref="F666:F669"/>
    <mergeCell ref="G666:G669"/>
    <mergeCell ref="H666:H669"/>
    <mergeCell ref="I666:I669"/>
    <mergeCell ref="J666:J669"/>
    <mergeCell ref="K666:K669"/>
    <mergeCell ref="L666:L669"/>
    <mergeCell ref="M666:M669"/>
    <mergeCell ref="N666:N669"/>
    <mergeCell ref="O666:O669"/>
    <mergeCell ref="P666:P669"/>
    <mergeCell ref="A662:A665"/>
    <mergeCell ref="B662:B665"/>
    <mergeCell ref="C662:C665"/>
    <mergeCell ref="D662:D665"/>
    <mergeCell ref="E662:E665"/>
    <mergeCell ref="F662:F665"/>
    <mergeCell ref="G662:G665"/>
    <mergeCell ref="H662:H665"/>
    <mergeCell ref="I662:I665"/>
    <mergeCell ref="J654:J657"/>
    <mergeCell ref="K654:K657"/>
    <mergeCell ref="L654:L657"/>
    <mergeCell ref="M654:M657"/>
    <mergeCell ref="N654:N657"/>
    <mergeCell ref="O654:O657"/>
    <mergeCell ref="P654:P657"/>
    <mergeCell ref="A658:A661"/>
    <mergeCell ref="B658:B661"/>
    <mergeCell ref="C658:C661"/>
    <mergeCell ref="D658:D661"/>
    <mergeCell ref="E658:E661"/>
    <mergeCell ref="F658:F661"/>
    <mergeCell ref="G658:G661"/>
    <mergeCell ref="H658:H661"/>
    <mergeCell ref="I658:I661"/>
    <mergeCell ref="J658:J661"/>
    <mergeCell ref="K658:K661"/>
    <mergeCell ref="L658:L661"/>
    <mergeCell ref="M658:M661"/>
    <mergeCell ref="N658:N661"/>
    <mergeCell ref="O658:O661"/>
    <mergeCell ref="P658:P661"/>
    <mergeCell ref="A654:A657"/>
    <mergeCell ref="B654:B657"/>
    <mergeCell ref="C654:C657"/>
    <mergeCell ref="D654:D657"/>
    <mergeCell ref="E654:E657"/>
    <mergeCell ref="F654:F657"/>
    <mergeCell ref="G654:G657"/>
    <mergeCell ref="H654:H657"/>
    <mergeCell ref="I654:I657"/>
    <mergeCell ref="J646:J649"/>
    <mergeCell ref="K646:K649"/>
    <mergeCell ref="L646:L649"/>
    <mergeCell ref="M646:M649"/>
    <mergeCell ref="N646:N649"/>
    <mergeCell ref="O646:O649"/>
    <mergeCell ref="P646:P649"/>
    <mergeCell ref="A650:A653"/>
    <mergeCell ref="B650:B653"/>
    <mergeCell ref="C650:C653"/>
    <mergeCell ref="D650:D653"/>
    <mergeCell ref="E650:E653"/>
    <mergeCell ref="F650:F653"/>
    <mergeCell ref="G650:G653"/>
    <mergeCell ref="H650:H653"/>
    <mergeCell ref="I650:I653"/>
    <mergeCell ref="J650:J653"/>
    <mergeCell ref="K650:K653"/>
    <mergeCell ref="L650:L653"/>
    <mergeCell ref="M650:M653"/>
    <mergeCell ref="N650:N653"/>
    <mergeCell ref="O650:O653"/>
    <mergeCell ref="P650:P653"/>
    <mergeCell ref="A646:A649"/>
    <mergeCell ref="B646:B649"/>
    <mergeCell ref="C646:C649"/>
    <mergeCell ref="D646:D649"/>
    <mergeCell ref="E646:E649"/>
    <mergeCell ref="F646:F649"/>
    <mergeCell ref="G646:G649"/>
    <mergeCell ref="H646:H649"/>
    <mergeCell ref="I646:I649"/>
    <mergeCell ref="J638:J641"/>
    <mergeCell ref="K638:K641"/>
    <mergeCell ref="L638:L641"/>
    <mergeCell ref="M638:M641"/>
    <mergeCell ref="N638:N641"/>
    <mergeCell ref="O638:O641"/>
    <mergeCell ref="P638:P641"/>
    <mergeCell ref="A642:A645"/>
    <mergeCell ref="B642:B645"/>
    <mergeCell ref="C642:C645"/>
    <mergeCell ref="D642:D645"/>
    <mergeCell ref="E642:E645"/>
    <mergeCell ref="F642:F645"/>
    <mergeCell ref="G642:G645"/>
    <mergeCell ref="H642:H645"/>
    <mergeCell ref="I642:I645"/>
    <mergeCell ref="J642:J645"/>
    <mergeCell ref="K642:K645"/>
    <mergeCell ref="L642:L645"/>
    <mergeCell ref="M642:M645"/>
    <mergeCell ref="N642:N645"/>
    <mergeCell ref="O642:O645"/>
    <mergeCell ref="P642:P645"/>
    <mergeCell ref="A638:A641"/>
    <mergeCell ref="B638:B641"/>
    <mergeCell ref="C638:C641"/>
    <mergeCell ref="D638:D641"/>
    <mergeCell ref="E638:E641"/>
    <mergeCell ref="F638:F641"/>
    <mergeCell ref="G638:G641"/>
    <mergeCell ref="H638:H641"/>
    <mergeCell ref="I638:I641"/>
    <mergeCell ref="J630:J633"/>
    <mergeCell ref="K630:K633"/>
    <mergeCell ref="L630:L633"/>
    <mergeCell ref="M630:M633"/>
    <mergeCell ref="N630:N633"/>
    <mergeCell ref="O630:O633"/>
    <mergeCell ref="P630:P633"/>
    <mergeCell ref="A634:A637"/>
    <mergeCell ref="B634:B637"/>
    <mergeCell ref="C634:C637"/>
    <mergeCell ref="D634:D637"/>
    <mergeCell ref="E634:E637"/>
    <mergeCell ref="F634:F637"/>
    <mergeCell ref="G634:G637"/>
    <mergeCell ref="H634:H637"/>
    <mergeCell ref="I634:I637"/>
    <mergeCell ref="J634:J637"/>
    <mergeCell ref="K634:K637"/>
    <mergeCell ref="L634:L637"/>
    <mergeCell ref="M634:M637"/>
    <mergeCell ref="N634:N637"/>
    <mergeCell ref="O634:O637"/>
    <mergeCell ref="P634:P637"/>
    <mergeCell ref="A630:A633"/>
    <mergeCell ref="B630:B633"/>
    <mergeCell ref="C630:C633"/>
    <mergeCell ref="D630:D633"/>
    <mergeCell ref="E630:E633"/>
    <mergeCell ref="F630:F633"/>
    <mergeCell ref="G630:G633"/>
    <mergeCell ref="H630:H633"/>
    <mergeCell ref="I630:I633"/>
    <mergeCell ref="J622:J625"/>
    <mergeCell ref="K622:K625"/>
    <mergeCell ref="L622:L625"/>
    <mergeCell ref="M622:M625"/>
    <mergeCell ref="N622:N625"/>
    <mergeCell ref="O622:O625"/>
    <mergeCell ref="P622:P625"/>
    <mergeCell ref="A626:A629"/>
    <mergeCell ref="B626:B629"/>
    <mergeCell ref="C626:C629"/>
    <mergeCell ref="D626:D629"/>
    <mergeCell ref="E626:E629"/>
    <mergeCell ref="F626:F629"/>
    <mergeCell ref="G626:G629"/>
    <mergeCell ref="H626:H629"/>
    <mergeCell ref="I626:I629"/>
    <mergeCell ref="J626:J629"/>
    <mergeCell ref="K626:K629"/>
    <mergeCell ref="L626:L629"/>
    <mergeCell ref="M626:M629"/>
    <mergeCell ref="N626:N629"/>
    <mergeCell ref="O626:O629"/>
    <mergeCell ref="P626:P629"/>
    <mergeCell ref="A622:A625"/>
    <mergeCell ref="B622:B625"/>
    <mergeCell ref="C622:C625"/>
    <mergeCell ref="D622:D625"/>
    <mergeCell ref="E622:E625"/>
    <mergeCell ref="F622:F625"/>
    <mergeCell ref="G622:G625"/>
    <mergeCell ref="H622:H625"/>
    <mergeCell ref="I622:I625"/>
    <mergeCell ref="J614:J617"/>
    <mergeCell ref="K614:K617"/>
    <mergeCell ref="L614:L617"/>
    <mergeCell ref="M614:M617"/>
    <mergeCell ref="N614:N617"/>
    <mergeCell ref="O614:O617"/>
    <mergeCell ref="P614:P617"/>
    <mergeCell ref="A618:A621"/>
    <mergeCell ref="B618:B621"/>
    <mergeCell ref="C618:C621"/>
    <mergeCell ref="D618:D621"/>
    <mergeCell ref="E618:E621"/>
    <mergeCell ref="F618:F621"/>
    <mergeCell ref="G618:G621"/>
    <mergeCell ref="H618:H621"/>
    <mergeCell ref="I618:I621"/>
    <mergeCell ref="J618:J621"/>
    <mergeCell ref="K618:K621"/>
    <mergeCell ref="L618:L621"/>
    <mergeCell ref="M618:M621"/>
    <mergeCell ref="N618:N621"/>
    <mergeCell ref="O618:O621"/>
    <mergeCell ref="P618:P621"/>
    <mergeCell ref="A614:A617"/>
    <mergeCell ref="B614:B617"/>
    <mergeCell ref="C614:C617"/>
    <mergeCell ref="D614:D617"/>
    <mergeCell ref="E614:E617"/>
    <mergeCell ref="F614:F617"/>
    <mergeCell ref="G614:G617"/>
    <mergeCell ref="H614:H617"/>
    <mergeCell ref="I614:I617"/>
    <mergeCell ref="J606:J609"/>
    <mergeCell ref="K606:K609"/>
    <mergeCell ref="L606:L609"/>
    <mergeCell ref="M606:M609"/>
    <mergeCell ref="N606:N609"/>
    <mergeCell ref="O606:O609"/>
    <mergeCell ref="P606:P609"/>
    <mergeCell ref="A610:A613"/>
    <mergeCell ref="B610:B613"/>
    <mergeCell ref="C610:C613"/>
    <mergeCell ref="D610:D613"/>
    <mergeCell ref="E610:E613"/>
    <mergeCell ref="F610:F613"/>
    <mergeCell ref="G610:G613"/>
    <mergeCell ref="H610:H613"/>
    <mergeCell ref="I610:I613"/>
    <mergeCell ref="J610:J613"/>
    <mergeCell ref="K610:K613"/>
    <mergeCell ref="L610:L613"/>
    <mergeCell ref="M610:M613"/>
    <mergeCell ref="N610:N613"/>
    <mergeCell ref="O610:O613"/>
    <mergeCell ref="P610:P613"/>
    <mergeCell ref="A606:A609"/>
    <mergeCell ref="B606:B609"/>
    <mergeCell ref="C606:C609"/>
    <mergeCell ref="D606:D609"/>
    <mergeCell ref="E606:E609"/>
    <mergeCell ref="F606:F609"/>
    <mergeCell ref="G606:G609"/>
    <mergeCell ref="H606:H609"/>
    <mergeCell ref="I606:I609"/>
    <mergeCell ref="J598:J601"/>
    <mergeCell ref="K598:K601"/>
    <mergeCell ref="L598:L601"/>
    <mergeCell ref="M598:M601"/>
    <mergeCell ref="N598:N601"/>
    <mergeCell ref="O598:O601"/>
    <mergeCell ref="P598:P601"/>
    <mergeCell ref="A602:A605"/>
    <mergeCell ref="B602:B605"/>
    <mergeCell ref="C602:C605"/>
    <mergeCell ref="D602:D605"/>
    <mergeCell ref="E602:E605"/>
    <mergeCell ref="F602:F605"/>
    <mergeCell ref="G602:G605"/>
    <mergeCell ref="H602:H605"/>
    <mergeCell ref="I602:I605"/>
    <mergeCell ref="J602:J605"/>
    <mergeCell ref="K602:K605"/>
    <mergeCell ref="L602:L605"/>
    <mergeCell ref="M602:M605"/>
    <mergeCell ref="N602:N605"/>
    <mergeCell ref="O602:O605"/>
    <mergeCell ref="P602:P605"/>
    <mergeCell ref="A598:A601"/>
    <mergeCell ref="B598:B601"/>
    <mergeCell ref="C598:C601"/>
    <mergeCell ref="D598:D601"/>
    <mergeCell ref="E598:E601"/>
    <mergeCell ref="F598:F601"/>
    <mergeCell ref="G598:G601"/>
    <mergeCell ref="H598:H601"/>
    <mergeCell ref="I598:I601"/>
    <mergeCell ref="J590:J593"/>
    <mergeCell ref="K590:K593"/>
    <mergeCell ref="L590:L593"/>
    <mergeCell ref="M590:M593"/>
    <mergeCell ref="N590:N593"/>
    <mergeCell ref="O590:O593"/>
    <mergeCell ref="P590:P593"/>
    <mergeCell ref="A594:A597"/>
    <mergeCell ref="B594:B597"/>
    <mergeCell ref="C594:C597"/>
    <mergeCell ref="D594:D597"/>
    <mergeCell ref="E594:E597"/>
    <mergeCell ref="F594:F597"/>
    <mergeCell ref="G594:G597"/>
    <mergeCell ref="H594:H597"/>
    <mergeCell ref="I594:I597"/>
    <mergeCell ref="J594:J597"/>
    <mergeCell ref="K594:K597"/>
    <mergeCell ref="L594:L597"/>
    <mergeCell ref="M594:M597"/>
    <mergeCell ref="N594:N597"/>
    <mergeCell ref="O594:O597"/>
    <mergeCell ref="P594:P597"/>
    <mergeCell ref="A590:A593"/>
    <mergeCell ref="B590:B593"/>
    <mergeCell ref="C590:C593"/>
    <mergeCell ref="D590:D593"/>
    <mergeCell ref="E590:E593"/>
    <mergeCell ref="F590:F593"/>
    <mergeCell ref="G590:G593"/>
    <mergeCell ref="H590:H593"/>
    <mergeCell ref="I590:I593"/>
    <mergeCell ref="J582:J585"/>
    <mergeCell ref="K582:K585"/>
    <mergeCell ref="L582:L585"/>
    <mergeCell ref="M582:M585"/>
    <mergeCell ref="N582:N585"/>
    <mergeCell ref="O582:O585"/>
    <mergeCell ref="P582:P585"/>
    <mergeCell ref="A586:A589"/>
    <mergeCell ref="B586:B589"/>
    <mergeCell ref="C586:C589"/>
    <mergeCell ref="D586:D589"/>
    <mergeCell ref="E586:E589"/>
    <mergeCell ref="F586:F589"/>
    <mergeCell ref="G586:G589"/>
    <mergeCell ref="H586:H589"/>
    <mergeCell ref="I586:I589"/>
    <mergeCell ref="J586:J589"/>
    <mergeCell ref="K586:K589"/>
    <mergeCell ref="L586:L589"/>
    <mergeCell ref="M586:M589"/>
    <mergeCell ref="N586:N589"/>
    <mergeCell ref="O586:O589"/>
    <mergeCell ref="P586:P589"/>
    <mergeCell ref="A582:A585"/>
    <mergeCell ref="B582:B585"/>
    <mergeCell ref="C582:C585"/>
    <mergeCell ref="D582:D585"/>
    <mergeCell ref="E582:E585"/>
    <mergeCell ref="F582:F585"/>
    <mergeCell ref="G582:G585"/>
    <mergeCell ref="H582:H585"/>
    <mergeCell ref="I582:I585"/>
    <mergeCell ref="J574:J577"/>
    <mergeCell ref="K574:K577"/>
    <mergeCell ref="L574:L577"/>
    <mergeCell ref="M574:M577"/>
    <mergeCell ref="N574:N577"/>
    <mergeCell ref="O574:O577"/>
    <mergeCell ref="P574:P577"/>
    <mergeCell ref="A578:A581"/>
    <mergeCell ref="B578:B581"/>
    <mergeCell ref="C578:C581"/>
    <mergeCell ref="D578:D581"/>
    <mergeCell ref="E578:E581"/>
    <mergeCell ref="F578:F581"/>
    <mergeCell ref="G578:G581"/>
    <mergeCell ref="H578:H581"/>
    <mergeCell ref="I578:I581"/>
    <mergeCell ref="J578:J581"/>
    <mergeCell ref="K578:K581"/>
    <mergeCell ref="L578:L581"/>
    <mergeCell ref="M578:M581"/>
    <mergeCell ref="N578:N581"/>
    <mergeCell ref="O578:O581"/>
    <mergeCell ref="P578:P581"/>
    <mergeCell ref="A574:A577"/>
    <mergeCell ref="B574:B577"/>
    <mergeCell ref="C574:C577"/>
    <mergeCell ref="D574:D577"/>
    <mergeCell ref="E574:E577"/>
    <mergeCell ref="F574:F577"/>
    <mergeCell ref="G574:G577"/>
    <mergeCell ref="H574:H577"/>
    <mergeCell ref="I574:I577"/>
    <mergeCell ref="J566:J569"/>
    <mergeCell ref="K566:K569"/>
    <mergeCell ref="L566:L569"/>
    <mergeCell ref="M566:M569"/>
    <mergeCell ref="N566:N569"/>
    <mergeCell ref="O566:O569"/>
    <mergeCell ref="P566:P569"/>
    <mergeCell ref="A570:A573"/>
    <mergeCell ref="B570:B573"/>
    <mergeCell ref="C570:C573"/>
    <mergeCell ref="D570:D573"/>
    <mergeCell ref="E570:E573"/>
    <mergeCell ref="F570:F573"/>
    <mergeCell ref="G570:G573"/>
    <mergeCell ref="H570:H573"/>
    <mergeCell ref="I570:I573"/>
    <mergeCell ref="J570:J573"/>
    <mergeCell ref="K570:K573"/>
    <mergeCell ref="L570:L573"/>
    <mergeCell ref="M570:M573"/>
    <mergeCell ref="N570:N573"/>
    <mergeCell ref="O570:O573"/>
    <mergeCell ref="P570:P573"/>
    <mergeCell ref="A566:A569"/>
    <mergeCell ref="B566:B569"/>
    <mergeCell ref="C566:C569"/>
    <mergeCell ref="D566:D569"/>
    <mergeCell ref="E566:E569"/>
    <mergeCell ref="F566:F569"/>
    <mergeCell ref="G566:G569"/>
    <mergeCell ref="H566:H569"/>
    <mergeCell ref="I566:I569"/>
    <mergeCell ref="J558:J561"/>
    <mergeCell ref="K558:K561"/>
    <mergeCell ref="L558:L561"/>
    <mergeCell ref="M558:M561"/>
    <mergeCell ref="N558:N561"/>
    <mergeCell ref="O558:O561"/>
    <mergeCell ref="P558:P561"/>
    <mergeCell ref="A562:A565"/>
    <mergeCell ref="B562:B565"/>
    <mergeCell ref="C562:C565"/>
    <mergeCell ref="D562:D565"/>
    <mergeCell ref="E562:E565"/>
    <mergeCell ref="F562:F565"/>
    <mergeCell ref="G562:G565"/>
    <mergeCell ref="H562:H565"/>
    <mergeCell ref="I562:I565"/>
    <mergeCell ref="J562:J565"/>
    <mergeCell ref="K562:K565"/>
    <mergeCell ref="L562:L565"/>
    <mergeCell ref="M562:M565"/>
    <mergeCell ref="N562:N565"/>
    <mergeCell ref="O562:O565"/>
    <mergeCell ref="P562:P565"/>
    <mergeCell ref="A558:A561"/>
    <mergeCell ref="B558:B561"/>
    <mergeCell ref="C558:C561"/>
    <mergeCell ref="D558:D561"/>
    <mergeCell ref="E558:E561"/>
    <mergeCell ref="F558:F561"/>
    <mergeCell ref="G558:G561"/>
    <mergeCell ref="H558:H561"/>
    <mergeCell ref="I558:I561"/>
    <mergeCell ref="J550:J553"/>
    <mergeCell ref="K550:K553"/>
    <mergeCell ref="L550:L553"/>
    <mergeCell ref="M550:M553"/>
    <mergeCell ref="N550:N553"/>
    <mergeCell ref="O550:O553"/>
    <mergeCell ref="P550:P553"/>
    <mergeCell ref="A554:A557"/>
    <mergeCell ref="B554:B557"/>
    <mergeCell ref="C554:C557"/>
    <mergeCell ref="D554:D557"/>
    <mergeCell ref="E554:E557"/>
    <mergeCell ref="F554:F557"/>
    <mergeCell ref="G554:G557"/>
    <mergeCell ref="H554:H557"/>
    <mergeCell ref="I554:I557"/>
    <mergeCell ref="J554:J557"/>
    <mergeCell ref="K554:K557"/>
    <mergeCell ref="L554:L557"/>
    <mergeCell ref="M554:M557"/>
    <mergeCell ref="N554:N557"/>
    <mergeCell ref="O554:O557"/>
    <mergeCell ref="P554:P557"/>
    <mergeCell ref="A550:A553"/>
    <mergeCell ref="B550:B553"/>
    <mergeCell ref="C550:C553"/>
    <mergeCell ref="D550:D553"/>
    <mergeCell ref="E550:E553"/>
    <mergeCell ref="F550:F553"/>
    <mergeCell ref="G550:G553"/>
    <mergeCell ref="H550:H553"/>
    <mergeCell ref="I550:I553"/>
    <mergeCell ref="J542:J545"/>
    <mergeCell ref="K542:K545"/>
    <mergeCell ref="L542:L545"/>
    <mergeCell ref="M542:M545"/>
    <mergeCell ref="N542:N545"/>
    <mergeCell ref="O542:O545"/>
    <mergeCell ref="P542:P545"/>
    <mergeCell ref="A546:A549"/>
    <mergeCell ref="B546:B549"/>
    <mergeCell ref="C546:C549"/>
    <mergeCell ref="D546:D549"/>
    <mergeCell ref="E546:E549"/>
    <mergeCell ref="F546:F549"/>
    <mergeCell ref="G546:G549"/>
    <mergeCell ref="H546:H549"/>
    <mergeCell ref="I546:I549"/>
    <mergeCell ref="J546:J549"/>
    <mergeCell ref="K546:K549"/>
    <mergeCell ref="L546:L549"/>
    <mergeCell ref="M546:M549"/>
    <mergeCell ref="N546:N549"/>
    <mergeCell ref="O546:O549"/>
    <mergeCell ref="P546:P549"/>
    <mergeCell ref="A542:A545"/>
    <mergeCell ref="B542:B545"/>
    <mergeCell ref="C542:C545"/>
    <mergeCell ref="D542:D545"/>
    <mergeCell ref="E542:E545"/>
    <mergeCell ref="F542:F545"/>
    <mergeCell ref="G542:G545"/>
    <mergeCell ref="H542:H545"/>
    <mergeCell ref="I542:I545"/>
    <mergeCell ref="J534:J537"/>
    <mergeCell ref="K534:K537"/>
    <mergeCell ref="L534:L537"/>
    <mergeCell ref="M534:M537"/>
    <mergeCell ref="N534:N537"/>
    <mergeCell ref="O534:O537"/>
    <mergeCell ref="P534:P537"/>
    <mergeCell ref="A538:A541"/>
    <mergeCell ref="B538:B541"/>
    <mergeCell ref="C538:C541"/>
    <mergeCell ref="D538:D541"/>
    <mergeCell ref="E538:E541"/>
    <mergeCell ref="F538:F541"/>
    <mergeCell ref="G538:G541"/>
    <mergeCell ref="H538:H541"/>
    <mergeCell ref="I538:I541"/>
    <mergeCell ref="J538:J541"/>
    <mergeCell ref="K538:K541"/>
    <mergeCell ref="L538:L541"/>
    <mergeCell ref="M538:M541"/>
    <mergeCell ref="N538:N541"/>
    <mergeCell ref="O538:O541"/>
    <mergeCell ref="P538:P541"/>
    <mergeCell ref="A534:A537"/>
    <mergeCell ref="B534:B537"/>
    <mergeCell ref="C534:C537"/>
    <mergeCell ref="D534:D537"/>
    <mergeCell ref="E534:E537"/>
    <mergeCell ref="F534:F537"/>
    <mergeCell ref="G534:G537"/>
    <mergeCell ref="H534:H537"/>
    <mergeCell ref="I534:I537"/>
    <mergeCell ref="J526:J529"/>
    <mergeCell ref="K526:K529"/>
    <mergeCell ref="L526:L529"/>
    <mergeCell ref="M526:M529"/>
    <mergeCell ref="N526:N529"/>
    <mergeCell ref="O526:O529"/>
    <mergeCell ref="P526:P529"/>
    <mergeCell ref="A530:A533"/>
    <mergeCell ref="B530:B533"/>
    <mergeCell ref="C530:C533"/>
    <mergeCell ref="D530:D533"/>
    <mergeCell ref="E530:E533"/>
    <mergeCell ref="F530:F533"/>
    <mergeCell ref="G530:G533"/>
    <mergeCell ref="H530:H533"/>
    <mergeCell ref="I530:I533"/>
    <mergeCell ref="J530:J533"/>
    <mergeCell ref="K530:K533"/>
    <mergeCell ref="L530:L533"/>
    <mergeCell ref="M530:M533"/>
    <mergeCell ref="N530:N533"/>
    <mergeCell ref="O530:O533"/>
    <mergeCell ref="P530:P533"/>
    <mergeCell ref="A526:A529"/>
    <mergeCell ref="B526:B529"/>
    <mergeCell ref="C526:C529"/>
    <mergeCell ref="D526:D529"/>
    <mergeCell ref="E526:E529"/>
    <mergeCell ref="F526:F529"/>
    <mergeCell ref="G526:G529"/>
    <mergeCell ref="H526:H529"/>
    <mergeCell ref="I526:I529"/>
    <mergeCell ref="J518:J521"/>
    <mergeCell ref="K518:K521"/>
    <mergeCell ref="L518:L521"/>
    <mergeCell ref="M518:M521"/>
    <mergeCell ref="N518:N521"/>
    <mergeCell ref="O518:O521"/>
    <mergeCell ref="P518:P521"/>
    <mergeCell ref="A522:A525"/>
    <mergeCell ref="B522:B525"/>
    <mergeCell ref="C522:C525"/>
    <mergeCell ref="D522:D525"/>
    <mergeCell ref="E522:E525"/>
    <mergeCell ref="F522:F525"/>
    <mergeCell ref="G522:G525"/>
    <mergeCell ref="H522:H525"/>
    <mergeCell ref="I522:I525"/>
    <mergeCell ref="J522:J525"/>
    <mergeCell ref="K522:K525"/>
    <mergeCell ref="L522:L525"/>
    <mergeCell ref="M522:M525"/>
    <mergeCell ref="N522:N525"/>
    <mergeCell ref="O522:O525"/>
    <mergeCell ref="P522:P525"/>
    <mergeCell ref="A518:A521"/>
    <mergeCell ref="B518:B521"/>
    <mergeCell ref="C518:C521"/>
    <mergeCell ref="D518:D521"/>
    <mergeCell ref="E518:E521"/>
    <mergeCell ref="F518:F521"/>
    <mergeCell ref="G518:G521"/>
    <mergeCell ref="H518:H521"/>
    <mergeCell ref="I518:I521"/>
    <mergeCell ref="J510:J513"/>
    <mergeCell ref="K510:K513"/>
    <mergeCell ref="L510:L513"/>
    <mergeCell ref="M510:M513"/>
    <mergeCell ref="N510:N513"/>
    <mergeCell ref="O510:O513"/>
    <mergeCell ref="P510:P513"/>
    <mergeCell ref="A514:A517"/>
    <mergeCell ref="B514:B517"/>
    <mergeCell ref="C514:C517"/>
    <mergeCell ref="D514:D517"/>
    <mergeCell ref="E514:E517"/>
    <mergeCell ref="F514:F517"/>
    <mergeCell ref="G514:G517"/>
    <mergeCell ref="H514:H517"/>
    <mergeCell ref="I514:I517"/>
    <mergeCell ref="J514:J517"/>
    <mergeCell ref="K514:K517"/>
    <mergeCell ref="L514:L517"/>
    <mergeCell ref="M514:M517"/>
    <mergeCell ref="N514:N517"/>
    <mergeCell ref="O514:O517"/>
    <mergeCell ref="P514:P517"/>
    <mergeCell ref="A510:A513"/>
    <mergeCell ref="B510:B513"/>
    <mergeCell ref="C510:C513"/>
    <mergeCell ref="D510:D513"/>
    <mergeCell ref="E510:E513"/>
    <mergeCell ref="F510:F513"/>
    <mergeCell ref="G510:G513"/>
    <mergeCell ref="H510:H513"/>
    <mergeCell ref="I510:I513"/>
    <mergeCell ref="J502:J505"/>
    <mergeCell ref="K502:K505"/>
    <mergeCell ref="L502:L505"/>
    <mergeCell ref="M502:M505"/>
    <mergeCell ref="N502:N505"/>
    <mergeCell ref="O502:O505"/>
    <mergeCell ref="P502:P505"/>
    <mergeCell ref="A506:A509"/>
    <mergeCell ref="B506:B509"/>
    <mergeCell ref="C506:C509"/>
    <mergeCell ref="D506:D509"/>
    <mergeCell ref="E506:E509"/>
    <mergeCell ref="F506:F509"/>
    <mergeCell ref="G506:G509"/>
    <mergeCell ref="H506:H509"/>
    <mergeCell ref="I506:I509"/>
    <mergeCell ref="J506:J509"/>
    <mergeCell ref="K506:K509"/>
    <mergeCell ref="L506:L509"/>
    <mergeCell ref="M506:M509"/>
    <mergeCell ref="N506:N509"/>
    <mergeCell ref="O506:O509"/>
    <mergeCell ref="P506:P509"/>
    <mergeCell ref="A502:A505"/>
    <mergeCell ref="B502:B505"/>
    <mergeCell ref="C502:C505"/>
    <mergeCell ref="D502:D505"/>
    <mergeCell ref="E502:E505"/>
    <mergeCell ref="F502:F505"/>
    <mergeCell ref="G502:G505"/>
    <mergeCell ref="H502:H505"/>
    <mergeCell ref="I502:I505"/>
    <mergeCell ref="J494:J497"/>
    <mergeCell ref="K494:K497"/>
    <mergeCell ref="L494:L497"/>
    <mergeCell ref="M494:M497"/>
    <mergeCell ref="N494:N497"/>
    <mergeCell ref="O494:O497"/>
    <mergeCell ref="P494:P497"/>
    <mergeCell ref="A498:A501"/>
    <mergeCell ref="B498:B501"/>
    <mergeCell ref="C498:C501"/>
    <mergeCell ref="D498:D501"/>
    <mergeCell ref="E498:E501"/>
    <mergeCell ref="F498:F501"/>
    <mergeCell ref="G498:G501"/>
    <mergeCell ref="H498:H501"/>
    <mergeCell ref="I498:I501"/>
    <mergeCell ref="J498:J501"/>
    <mergeCell ref="K498:K501"/>
    <mergeCell ref="L498:L501"/>
    <mergeCell ref="M498:M501"/>
    <mergeCell ref="N498:N501"/>
    <mergeCell ref="O498:O501"/>
    <mergeCell ref="P498:P501"/>
    <mergeCell ref="A494:A497"/>
    <mergeCell ref="B494:B497"/>
    <mergeCell ref="C494:C497"/>
    <mergeCell ref="D494:D497"/>
    <mergeCell ref="E494:E497"/>
    <mergeCell ref="F494:F497"/>
    <mergeCell ref="G494:G497"/>
    <mergeCell ref="H494:H497"/>
    <mergeCell ref="I494:I497"/>
    <mergeCell ref="J486:J489"/>
    <mergeCell ref="K486:K489"/>
    <mergeCell ref="L486:L489"/>
    <mergeCell ref="M486:M489"/>
    <mergeCell ref="N486:N489"/>
    <mergeCell ref="O486:O489"/>
    <mergeCell ref="P486:P489"/>
    <mergeCell ref="A490:A493"/>
    <mergeCell ref="B490:B493"/>
    <mergeCell ref="C490:C493"/>
    <mergeCell ref="D490:D493"/>
    <mergeCell ref="E490:E493"/>
    <mergeCell ref="F490:F493"/>
    <mergeCell ref="G490:G493"/>
    <mergeCell ref="H490:H493"/>
    <mergeCell ref="I490:I493"/>
    <mergeCell ref="J490:J493"/>
    <mergeCell ref="K490:K493"/>
    <mergeCell ref="L490:L493"/>
    <mergeCell ref="M490:M493"/>
    <mergeCell ref="N490:N493"/>
    <mergeCell ref="O490:O493"/>
    <mergeCell ref="P490:P493"/>
    <mergeCell ref="A486:A489"/>
    <mergeCell ref="B486:B489"/>
    <mergeCell ref="C486:C489"/>
    <mergeCell ref="D486:D489"/>
    <mergeCell ref="E486:E489"/>
    <mergeCell ref="F486:F489"/>
    <mergeCell ref="G486:G489"/>
    <mergeCell ref="H486:H489"/>
    <mergeCell ref="I486:I489"/>
    <mergeCell ref="J478:J481"/>
    <mergeCell ref="K478:K481"/>
    <mergeCell ref="L478:L481"/>
    <mergeCell ref="M478:M481"/>
    <mergeCell ref="N478:N481"/>
    <mergeCell ref="O478:O481"/>
    <mergeCell ref="P478:P481"/>
    <mergeCell ref="A482:A485"/>
    <mergeCell ref="B482:B485"/>
    <mergeCell ref="C482:C485"/>
    <mergeCell ref="D482:D485"/>
    <mergeCell ref="E482:E485"/>
    <mergeCell ref="F482:F485"/>
    <mergeCell ref="G482:G485"/>
    <mergeCell ref="H482:H485"/>
    <mergeCell ref="I482:I485"/>
    <mergeCell ref="J482:J485"/>
    <mergeCell ref="K482:K485"/>
    <mergeCell ref="L482:L485"/>
    <mergeCell ref="M482:M485"/>
    <mergeCell ref="N482:N485"/>
    <mergeCell ref="O482:O485"/>
    <mergeCell ref="P482:P485"/>
    <mergeCell ref="A478:A481"/>
    <mergeCell ref="B478:B481"/>
    <mergeCell ref="C478:C481"/>
    <mergeCell ref="D478:D481"/>
    <mergeCell ref="E478:E481"/>
    <mergeCell ref="F478:F481"/>
    <mergeCell ref="G478:G481"/>
    <mergeCell ref="H478:H481"/>
    <mergeCell ref="I478:I481"/>
    <mergeCell ref="J470:J473"/>
    <mergeCell ref="K470:K473"/>
    <mergeCell ref="L470:L473"/>
    <mergeCell ref="M470:M473"/>
    <mergeCell ref="N470:N473"/>
    <mergeCell ref="O470:O473"/>
    <mergeCell ref="P470:P473"/>
    <mergeCell ref="A474:A477"/>
    <mergeCell ref="B474:B477"/>
    <mergeCell ref="C474:C477"/>
    <mergeCell ref="D474:D477"/>
    <mergeCell ref="E474:E477"/>
    <mergeCell ref="F474:F477"/>
    <mergeCell ref="G474:G477"/>
    <mergeCell ref="H474:H477"/>
    <mergeCell ref="I474:I477"/>
    <mergeCell ref="J474:J477"/>
    <mergeCell ref="K474:K477"/>
    <mergeCell ref="L474:L477"/>
    <mergeCell ref="M474:M477"/>
    <mergeCell ref="N474:N477"/>
    <mergeCell ref="O474:O477"/>
    <mergeCell ref="P474:P477"/>
    <mergeCell ref="A470:A473"/>
    <mergeCell ref="B470:B473"/>
    <mergeCell ref="C470:C473"/>
    <mergeCell ref="D470:D473"/>
    <mergeCell ref="E470:E473"/>
    <mergeCell ref="F470:F473"/>
    <mergeCell ref="G470:G473"/>
    <mergeCell ref="H470:H473"/>
    <mergeCell ref="I470:I473"/>
    <mergeCell ref="J462:J465"/>
    <mergeCell ref="K462:K465"/>
    <mergeCell ref="L462:L465"/>
    <mergeCell ref="M462:M465"/>
    <mergeCell ref="N462:N465"/>
    <mergeCell ref="O462:O465"/>
    <mergeCell ref="P462:P465"/>
    <mergeCell ref="A466:A469"/>
    <mergeCell ref="B466:B469"/>
    <mergeCell ref="C466:C469"/>
    <mergeCell ref="D466:D469"/>
    <mergeCell ref="E466:E469"/>
    <mergeCell ref="F466:F469"/>
    <mergeCell ref="G466:G469"/>
    <mergeCell ref="H466:H469"/>
    <mergeCell ref="I466:I469"/>
    <mergeCell ref="J466:J469"/>
    <mergeCell ref="K466:K469"/>
    <mergeCell ref="L466:L469"/>
    <mergeCell ref="M466:M469"/>
    <mergeCell ref="N466:N469"/>
    <mergeCell ref="O466:O469"/>
    <mergeCell ref="P466:P469"/>
    <mergeCell ref="A462:A465"/>
    <mergeCell ref="B462:B465"/>
    <mergeCell ref="C462:C465"/>
    <mergeCell ref="D462:D465"/>
    <mergeCell ref="E462:E465"/>
    <mergeCell ref="F462:F465"/>
    <mergeCell ref="G462:G465"/>
    <mergeCell ref="H462:H465"/>
    <mergeCell ref="I462:I465"/>
    <mergeCell ref="J454:J457"/>
    <mergeCell ref="K454:K457"/>
    <mergeCell ref="L454:L457"/>
    <mergeCell ref="M454:M457"/>
    <mergeCell ref="N454:N457"/>
    <mergeCell ref="O454:O457"/>
    <mergeCell ref="P454:P457"/>
    <mergeCell ref="A458:A461"/>
    <mergeCell ref="B458:B461"/>
    <mergeCell ref="C458:C461"/>
    <mergeCell ref="D458:D461"/>
    <mergeCell ref="E458:E461"/>
    <mergeCell ref="F458:F461"/>
    <mergeCell ref="G458:G461"/>
    <mergeCell ref="H458:H461"/>
    <mergeCell ref="I458:I461"/>
    <mergeCell ref="J458:J461"/>
    <mergeCell ref="K458:K461"/>
    <mergeCell ref="L458:L461"/>
    <mergeCell ref="M458:M461"/>
    <mergeCell ref="N458:N461"/>
    <mergeCell ref="O458:O461"/>
    <mergeCell ref="P458:P461"/>
    <mergeCell ref="A454:A457"/>
    <mergeCell ref="B454:B457"/>
    <mergeCell ref="C454:C457"/>
    <mergeCell ref="D454:D457"/>
    <mergeCell ref="E454:E457"/>
    <mergeCell ref="F454:F457"/>
    <mergeCell ref="G454:G457"/>
    <mergeCell ref="H454:H457"/>
    <mergeCell ref="I454:I457"/>
    <mergeCell ref="J446:J449"/>
    <mergeCell ref="K446:K449"/>
    <mergeCell ref="L446:L449"/>
    <mergeCell ref="M446:M449"/>
    <mergeCell ref="N446:N449"/>
    <mergeCell ref="O446:O449"/>
    <mergeCell ref="P446:P449"/>
    <mergeCell ref="A450:A453"/>
    <mergeCell ref="B450:B453"/>
    <mergeCell ref="C450:C453"/>
    <mergeCell ref="D450:D453"/>
    <mergeCell ref="E450:E453"/>
    <mergeCell ref="F450:F453"/>
    <mergeCell ref="G450:G453"/>
    <mergeCell ref="H450:H453"/>
    <mergeCell ref="I450:I453"/>
    <mergeCell ref="J450:J453"/>
    <mergeCell ref="K450:K453"/>
    <mergeCell ref="L450:L453"/>
    <mergeCell ref="M450:M453"/>
    <mergeCell ref="N450:N453"/>
    <mergeCell ref="O450:O453"/>
    <mergeCell ref="P450:P453"/>
    <mergeCell ref="A446:A449"/>
    <mergeCell ref="B446:B449"/>
    <mergeCell ref="C446:C449"/>
    <mergeCell ref="D446:D449"/>
    <mergeCell ref="E446:E449"/>
    <mergeCell ref="F446:F449"/>
    <mergeCell ref="G446:G449"/>
    <mergeCell ref="H446:H449"/>
    <mergeCell ref="I446:I449"/>
    <mergeCell ref="J438:J441"/>
    <mergeCell ref="K438:K441"/>
    <mergeCell ref="L438:L441"/>
    <mergeCell ref="M438:M441"/>
    <mergeCell ref="N438:N441"/>
    <mergeCell ref="O438:O441"/>
    <mergeCell ref="P438:P441"/>
    <mergeCell ref="A442:A445"/>
    <mergeCell ref="B442:B445"/>
    <mergeCell ref="C442:C445"/>
    <mergeCell ref="D442:D445"/>
    <mergeCell ref="E442:E445"/>
    <mergeCell ref="F442:F445"/>
    <mergeCell ref="G442:G445"/>
    <mergeCell ref="H442:H445"/>
    <mergeCell ref="I442:I445"/>
    <mergeCell ref="J442:J445"/>
    <mergeCell ref="K442:K445"/>
    <mergeCell ref="L442:L445"/>
    <mergeCell ref="M442:M445"/>
    <mergeCell ref="N442:N445"/>
    <mergeCell ref="O442:O445"/>
    <mergeCell ref="P442:P445"/>
    <mergeCell ref="A438:A441"/>
    <mergeCell ref="B438:B441"/>
    <mergeCell ref="C438:C441"/>
    <mergeCell ref="D438:D441"/>
    <mergeCell ref="E438:E441"/>
    <mergeCell ref="F438:F441"/>
    <mergeCell ref="G438:G441"/>
    <mergeCell ref="H438:H441"/>
    <mergeCell ref="I438:I441"/>
    <mergeCell ref="J430:J433"/>
    <mergeCell ref="K430:K433"/>
    <mergeCell ref="L430:L433"/>
    <mergeCell ref="M430:M433"/>
    <mergeCell ref="N430:N433"/>
    <mergeCell ref="O430:O433"/>
    <mergeCell ref="P430:P433"/>
    <mergeCell ref="A434:A437"/>
    <mergeCell ref="B434:B437"/>
    <mergeCell ref="C434:C437"/>
    <mergeCell ref="D434:D437"/>
    <mergeCell ref="E434:E437"/>
    <mergeCell ref="F434:F437"/>
    <mergeCell ref="G434:G437"/>
    <mergeCell ref="H434:H437"/>
    <mergeCell ref="I434:I437"/>
    <mergeCell ref="J434:J437"/>
    <mergeCell ref="K434:K437"/>
    <mergeCell ref="L434:L437"/>
    <mergeCell ref="M434:M437"/>
    <mergeCell ref="N434:N437"/>
    <mergeCell ref="O434:O437"/>
    <mergeCell ref="P434:P437"/>
    <mergeCell ref="A430:A433"/>
    <mergeCell ref="B430:B433"/>
    <mergeCell ref="C430:C433"/>
    <mergeCell ref="D430:D433"/>
    <mergeCell ref="E430:E433"/>
    <mergeCell ref="F430:F433"/>
    <mergeCell ref="G430:G433"/>
    <mergeCell ref="H430:H433"/>
    <mergeCell ref="I430:I433"/>
    <mergeCell ref="J422:J425"/>
    <mergeCell ref="K422:K425"/>
    <mergeCell ref="L422:L425"/>
    <mergeCell ref="M422:M425"/>
    <mergeCell ref="N422:N425"/>
    <mergeCell ref="O422:O425"/>
    <mergeCell ref="P422:P425"/>
    <mergeCell ref="A426:A429"/>
    <mergeCell ref="B426:B429"/>
    <mergeCell ref="C426:C429"/>
    <mergeCell ref="D426:D429"/>
    <mergeCell ref="E426:E429"/>
    <mergeCell ref="F426:F429"/>
    <mergeCell ref="G426:G429"/>
    <mergeCell ref="H426:H429"/>
    <mergeCell ref="I426:I429"/>
    <mergeCell ref="J426:J429"/>
    <mergeCell ref="K426:K429"/>
    <mergeCell ref="L426:L429"/>
    <mergeCell ref="M426:M429"/>
    <mergeCell ref="N426:N429"/>
    <mergeCell ref="O426:O429"/>
    <mergeCell ref="P426:P429"/>
    <mergeCell ref="A422:A425"/>
    <mergeCell ref="B422:B425"/>
    <mergeCell ref="C422:C425"/>
    <mergeCell ref="D422:D425"/>
    <mergeCell ref="E422:E425"/>
    <mergeCell ref="F422:F425"/>
    <mergeCell ref="G422:G425"/>
    <mergeCell ref="H422:H425"/>
    <mergeCell ref="I422:I425"/>
    <mergeCell ref="J414:J417"/>
    <mergeCell ref="K414:K417"/>
    <mergeCell ref="L414:L417"/>
    <mergeCell ref="M414:M417"/>
    <mergeCell ref="N414:N417"/>
    <mergeCell ref="O414:O417"/>
    <mergeCell ref="P414:P417"/>
    <mergeCell ref="A418:A421"/>
    <mergeCell ref="B418:B421"/>
    <mergeCell ref="C418:C421"/>
    <mergeCell ref="D418:D421"/>
    <mergeCell ref="E418:E421"/>
    <mergeCell ref="F418:F421"/>
    <mergeCell ref="G418:G421"/>
    <mergeCell ref="H418:H421"/>
    <mergeCell ref="I418:I421"/>
    <mergeCell ref="J418:J421"/>
    <mergeCell ref="K418:K421"/>
    <mergeCell ref="L418:L421"/>
    <mergeCell ref="M418:M421"/>
    <mergeCell ref="N418:N421"/>
    <mergeCell ref="O418:O421"/>
    <mergeCell ref="P418:P421"/>
    <mergeCell ref="A414:A417"/>
    <mergeCell ref="B414:B417"/>
    <mergeCell ref="C414:C417"/>
    <mergeCell ref="D414:D417"/>
    <mergeCell ref="E414:E417"/>
    <mergeCell ref="F414:F417"/>
    <mergeCell ref="G414:G417"/>
    <mergeCell ref="H414:H417"/>
    <mergeCell ref="I414:I417"/>
    <mergeCell ref="J406:J409"/>
    <mergeCell ref="K406:K409"/>
    <mergeCell ref="L406:L409"/>
    <mergeCell ref="M406:M409"/>
    <mergeCell ref="N406:N409"/>
    <mergeCell ref="O406:O409"/>
    <mergeCell ref="P406:P409"/>
    <mergeCell ref="A410:A413"/>
    <mergeCell ref="B410:B413"/>
    <mergeCell ref="C410:C413"/>
    <mergeCell ref="D410:D413"/>
    <mergeCell ref="E410:E413"/>
    <mergeCell ref="F410:F413"/>
    <mergeCell ref="G410:G413"/>
    <mergeCell ref="H410:H413"/>
    <mergeCell ref="I410:I413"/>
    <mergeCell ref="J410:J413"/>
    <mergeCell ref="K410:K413"/>
    <mergeCell ref="L410:L413"/>
    <mergeCell ref="M410:M413"/>
    <mergeCell ref="N410:N413"/>
    <mergeCell ref="O410:O413"/>
    <mergeCell ref="P410:P413"/>
    <mergeCell ref="A406:A409"/>
    <mergeCell ref="B406:B409"/>
    <mergeCell ref="C406:C409"/>
    <mergeCell ref="D406:D409"/>
    <mergeCell ref="E406:E409"/>
    <mergeCell ref="F406:F409"/>
    <mergeCell ref="G406:G409"/>
    <mergeCell ref="H406:H409"/>
    <mergeCell ref="I406:I409"/>
    <mergeCell ref="J398:J401"/>
    <mergeCell ref="K398:K401"/>
    <mergeCell ref="L398:L401"/>
    <mergeCell ref="M398:M401"/>
    <mergeCell ref="N398:N401"/>
    <mergeCell ref="O398:O401"/>
    <mergeCell ref="P398:P401"/>
    <mergeCell ref="A402:A405"/>
    <mergeCell ref="B402:B405"/>
    <mergeCell ref="C402:C405"/>
    <mergeCell ref="D402:D405"/>
    <mergeCell ref="E402:E405"/>
    <mergeCell ref="F402:F405"/>
    <mergeCell ref="G402:G405"/>
    <mergeCell ref="H402:H405"/>
    <mergeCell ref="I402:I405"/>
    <mergeCell ref="J402:J405"/>
    <mergeCell ref="K402:K405"/>
    <mergeCell ref="L402:L405"/>
    <mergeCell ref="M402:M405"/>
    <mergeCell ref="N402:N405"/>
    <mergeCell ref="O402:O405"/>
    <mergeCell ref="P402:P405"/>
    <mergeCell ref="A398:A401"/>
    <mergeCell ref="B398:B401"/>
    <mergeCell ref="C398:C401"/>
    <mergeCell ref="D398:D401"/>
    <mergeCell ref="E398:E401"/>
    <mergeCell ref="F398:F401"/>
    <mergeCell ref="G398:G401"/>
    <mergeCell ref="H398:H401"/>
    <mergeCell ref="I398:I401"/>
    <mergeCell ref="J390:J393"/>
    <mergeCell ref="K390:K393"/>
    <mergeCell ref="L390:L393"/>
    <mergeCell ref="M390:M393"/>
    <mergeCell ref="N390:N393"/>
    <mergeCell ref="O390:O393"/>
    <mergeCell ref="P390:P393"/>
    <mergeCell ref="A394:A397"/>
    <mergeCell ref="B394:B397"/>
    <mergeCell ref="C394:C397"/>
    <mergeCell ref="D394:D397"/>
    <mergeCell ref="E394:E397"/>
    <mergeCell ref="F394:F397"/>
    <mergeCell ref="G394:G397"/>
    <mergeCell ref="H394:H397"/>
    <mergeCell ref="I394:I397"/>
    <mergeCell ref="J394:J397"/>
    <mergeCell ref="K394:K397"/>
    <mergeCell ref="L394:L397"/>
    <mergeCell ref="M394:M397"/>
    <mergeCell ref="N394:N397"/>
    <mergeCell ref="O394:O397"/>
    <mergeCell ref="P394:P397"/>
    <mergeCell ref="A390:A393"/>
    <mergeCell ref="B390:B393"/>
    <mergeCell ref="C390:C393"/>
    <mergeCell ref="D390:D393"/>
    <mergeCell ref="E390:E393"/>
    <mergeCell ref="F390:F393"/>
    <mergeCell ref="G390:G393"/>
    <mergeCell ref="H390:H393"/>
    <mergeCell ref="I390:I393"/>
    <mergeCell ref="J382:J385"/>
    <mergeCell ref="K382:K385"/>
    <mergeCell ref="L382:L385"/>
    <mergeCell ref="M382:M385"/>
    <mergeCell ref="N382:N385"/>
    <mergeCell ref="O382:O385"/>
    <mergeCell ref="P382:P385"/>
    <mergeCell ref="A386:A389"/>
    <mergeCell ref="B386:B389"/>
    <mergeCell ref="C386:C389"/>
    <mergeCell ref="D386:D389"/>
    <mergeCell ref="E386:E389"/>
    <mergeCell ref="F386:F389"/>
    <mergeCell ref="G386:G389"/>
    <mergeCell ref="H386:H389"/>
    <mergeCell ref="I386:I389"/>
    <mergeCell ref="J386:J389"/>
    <mergeCell ref="K386:K389"/>
    <mergeCell ref="L386:L389"/>
    <mergeCell ref="M386:M389"/>
    <mergeCell ref="N386:N389"/>
    <mergeCell ref="O386:O389"/>
    <mergeCell ref="P386:P389"/>
    <mergeCell ref="A382:A385"/>
    <mergeCell ref="B382:B385"/>
    <mergeCell ref="C382:C385"/>
    <mergeCell ref="D382:D385"/>
    <mergeCell ref="E382:E385"/>
    <mergeCell ref="F382:F385"/>
    <mergeCell ref="G382:G385"/>
    <mergeCell ref="H382:H385"/>
    <mergeCell ref="I382:I385"/>
    <mergeCell ref="J374:J377"/>
    <mergeCell ref="K374:K377"/>
    <mergeCell ref="L374:L377"/>
    <mergeCell ref="M374:M377"/>
    <mergeCell ref="N374:N377"/>
    <mergeCell ref="O374:O377"/>
    <mergeCell ref="P374:P377"/>
    <mergeCell ref="A378:A381"/>
    <mergeCell ref="B378:B381"/>
    <mergeCell ref="C378:C381"/>
    <mergeCell ref="D378:D381"/>
    <mergeCell ref="E378:E381"/>
    <mergeCell ref="F378:F381"/>
    <mergeCell ref="G378:G381"/>
    <mergeCell ref="H378:H381"/>
    <mergeCell ref="I378:I381"/>
    <mergeCell ref="J378:J381"/>
    <mergeCell ref="K378:K381"/>
    <mergeCell ref="L378:L381"/>
    <mergeCell ref="M378:M381"/>
    <mergeCell ref="N378:N381"/>
    <mergeCell ref="O378:O381"/>
    <mergeCell ref="P378:P381"/>
    <mergeCell ref="A374:A377"/>
    <mergeCell ref="B374:B377"/>
    <mergeCell ref="C374:C377"/>
    <mergeCell ref="D374:D377"/>
    <mergeCell ref="E374:E377"/>
    <mergeCell ref="F374:F377"/>
    <mergeCell ref="G374:G377"/>
    <mergeCell ref="H374:H377"/>
    <mergeCell ref="I374:I377"/>
    <mergeCell ref="J366:J369"/>
    <mergeCell ref="K366:K369"/>
    <mergeCell ref="L366:L369"/>
    <mergeCell ref="M366:M369"/>
    <mergeCell ref="N366:N369"/>
    <mergeCell ref="O366:O369"/>
    <mergeCell ref="P366:P369"/>
    <mergeCell ref="A370:A373"/>
    <mergeCell ref="B370:B373"/>
    <mergeCell ref="C370:C373"/>
    <mergeCell ref="D370:D373"/>
    <mergeCell ref="E370:E373"/>
    <mergeCell ref="F370:F373"/>
    <mergeCell ref="G370:G373"/>
    <mergeCell ref="H370:H373"/>
    <mergeCell ref="I370:I373"/>
    <mergeCell ref="J370:J373"/>
    <mergeCell ref="K370:K373"/>
    <mergeCell ref="L370:L373"/>
    <mergeCell ref="M370:M373"/>
    <mergeCell ref="N370:N373"/>
    <mergeCell ref="O370:O373"/>
    <mergeCell ref="P370:P373"/>
    <mergeCell ref="A366:A369"/>
    <mergeCell ref="B366:B369"/>
    <mergeCell ref="C366:C369"/>
    <mergeCell ref="D366:D369"/>
    <mergeCell ref="E366:E369"/>
    <mergeCell ref="F366:F369"/>
    <mergeCell ref="G366:G369"/>
    <mergeCell ref="H366:H369"/>
    <mergeCell ref="I366:I369"/>
    <mergeCell ref="J358:J361"/>
    <mergeCell ref="K358:K361"/>
    <mergeCell ref="L358:L361"/>
    <mergeCell ref="M358:M361"/>
    <mergeCell ref="N358:N361"/>
    <mergeCell ref="O358:O361"/>
    <mergeCell ref="P358:P361"/>
    <mergeCell ref="A362:A365"/>
    <mergeCell ref="B362:B365"/>
    <mergeCell ref="C362:C365"/>
    <mergeCell ref="D362:D365"/>
    <mergeCell ref="E362:E365"/>
    <mergeCell ref="F362:F365"/>
    <mergeCell ref="G362:G365"/>
    <mergeCell ref="H362:H365"/>
    <mergeCell ref="I362:I365"/>
    <mergeCell ref="J362:J365"/>
    <mergeCell ref="K362:K365"/>
    <mergeCell ref="L362:L365"/>
    <mergeCell ref="M362:M365"/>
    <mergeCell ref="N362:N365"/>
    <mergeCell ref="O362:O365"/>
    <mergeCell ref="P362:P365"/>
    <mergeCell ref="A358:A361"/>
    <mergeCell ref="B358:B361"/>
    <mergeCell ref="C358:C361"/>
    <mergeCell ref="D358:D361"/>
    <mergeCell ref="E358:E361"/>
    <mergeCell ref="F358:F361"/>
    <mergeCell ref="G358:G361"/>
    <mergeCell ref="H358:H361"/>
    <mergeCell ref="I358:I361"/>
    <mergeCell ref="J350:J353"/>
    <mergeCell ref="K350:K353"/>
    <mergeCell ref="L350:L353"/>
    <mergeCell ref="M350:M353"/>
    <mergeCell ref="N350:N353"/>
    <mergeCell ref="O350:O353"/>
    <mergeCell ref="P350:P353"/>
    <mergeCell ref="A354:A357"/>
    <mergeCell ref="B354:B357"/>
    <mergeCell ref="C354:C357"/>
    <mergeCell ref="D354:D357"/>
    <mergeCell ref="E354:E357"/>
    <mergeCell ref="F354:F357"/>
    <mergeCell ref="G354:G357"/>
    <mergeCell ref="H354:H357"/>
    <mergeCell ref="I354:I357"/>
    <mergeCell ref="J354:J357"/>
    <mergeCell ref="K354:K357"/>
    <mergeCell ref="L354:L357"/>
    <mergeCell ref="M354:M357"/>
    <mergeCell ref="N354:N357"/>
    <mergeCell ref="O354:O357"/>
    <mergeCell ref="P354:P357"/>
    <mergeCell ref="A350:A353"/>
    <mergeCell ref="B350:B353"/>
    <mergeCell ref="C350:C353"/>
    <mergeCell ref="D350:D353"/>
    <mergeCell ref="E350:E353"/>
    <mergeCell ref="F350:F353"/>
    <mergeCell ref="G350:G353"/>
    <mergeCell ref="H350:H353"/>
    <mergeCell ref="I350:I353"/>
    <mergeCell ref="J342:J345"/>
    <mergeCell ref="K342:K345"/>
    <mergeCell ref="L342:L345"/>
    <mergeCell ref="M342:M345"/>
    <mergeCell ref="N342:N345"/>
    <mergeCell ref="O342:O345"/>
    <mergeCell ref="P342:P345"/>
    <mergeCell ref="A346:A349"/>
    <mergeCell ref="B346:B349"/>
    <mergeCell ref="C346:C349"/>
    <mergeCell ref="D346:D349"/>
    <mergeCell ref="E346:E349"/>
    <mergeCell ref="F346:F349"/>
    <mergeCell ref="G346:G349"/>
    <mergeCell ref="H346:H349"/>
    <mergeCell ref="I346:I349"/>
    <mergeCell ref="J346:J349"/>
    <mergeCell ref="K346:K349"/>
    <mergeCell ref="L346:L349"/>
    <mergeCell ref="M346:M349"/>
    <mergeCell ref="N346:N349"/>
    <mergeCell ref="O346:O349"/>
    <mergeCell ref="P346:P349"/>
    <mergeCell ref="A342:A345"/>
    <mergeCell ref="B342:B345"/>
    <mergeCell ref="C342:C345"/>
    <mergeCell ref="D342:D345"/>
    <mergeCell ref="E342:E345"/>
    <mergeCell ref="F342:F345"/>
    <mergeCell ref="G342:G345"/>
    <mergeCell ref="H342:H345"/>
    <mergeCell ref="I342:I345"/>
    <mergeCell ref="J334:J337"/>
    <mergeCell ref="K334:K337"/>
    <mergeCell ref="L334:L337"/>
    <mergeCell ref="M334:M337"/>
    <mergeCell ref="N334:N337"/>
    <mergeCell ref="O334:O337"/>
    <mergeCell ref="P334:P337"/>
    <mergeCell ref="A338:A341"/>
    <mergeCell ref="B338:B341"/>
    <mergeCell ref="C338:C341"/>
    <mergeCell ref="D338:D341"/>
    <mergeCell ref="E338:E341"/>
    <mergeCell ref="F338:F341"/>
    <mergeCell ref="G338:G341"/>
    <mergeCell ref="H338:H341"/>
    <mergeCell ref="I338:I341"/>
    <mergeCell ref="J338:J341"/>
    <mergeCell ref="K338:K341"/>
    <mergeCell ref="L338:L341"/>
    <mergeCell ref="M338:M341"/>
    <mergeCell ref="N338:N341"/>
    <mergeCell ref="O338:O341"/>
    <mergeCell ref="P338:P341"/>
    <mergeCell ref="A334:A337"/>
    <mergeCell ref="B334:B337"/>
    <mergeCell ref="C334:C337"/>
    <mergeCell ref="D334:D337"/>
    <mergeCell ref="E334:E337"/>
    <mergeCell ref="F334:F337"/>
    <mergeCell ref="G334:G337"/>
    <mergeCell ref="H334:H337"/>
    <mergeCell ref="I334:I337"/>
    <mergeCell ref="J326:J329"/>
    <mergeCell ref="K326:K329"/>
    <mergeCell ref="L326:L329"/>
    <mergeCell ref="M326:M329"/>
    <mergeCell ref="N326:N329"/>
    <mergeCell ref="O326:O329"/>
    <mergeCell ref="P326:P329"/>
    <mergeCell ref="A330:A333"/>
    <mergeCell ref="B330:B333"/>
    <mergeCell ref="C330:C333"/>
    <mergeCell ref="D330:D333"/>
    <mergeCell ref="E330:E333"/>
    <mergeCell ref="F330:F333"/>
    <mergeCell ref="G330:G333"/>
    <mergeCell ref="H330:H333"/>
    <mergeCell ref="I330:I333"/>
    <mergeCell ref="J330:J333"/>
    <mergeCell ref="K330:K333"/>
    <mergeCell ref="L330:L333"/>
    <mergeCell ref="M330:M333"/>
    <mergeCell ref="N330:N333"/>
    <mergeCell ref="O330:O333"/>
    <mergeCell ref="P330:P333"/>
    <mergeCell ref="A326:A329"/>
    <mergeCell ref="B326:B329"/>
    <mergeCell ref="C326:C329"/>
    <mergeCell ref="D326:D329"/>
    <mergeCell ref="E326:E329"/>
    <mergeCell ref="F326:F329"/>
    <mergeCell ref="G326:G329"/>
    <mergeCell ref="H326:H329"/>
    <mergeCell ref="I326:I329"/>
    <mergeCell ref="J318:J321"/>
    <mergeCell ref="K318:K321"/>
    <mergeCell ref="L318:L321"/>
    <mergeCell ref="M318:M321"/>
    <mergeCell ref="N318:N321"/>
    <mergeCell ref="O318:O321"/>
    <mergeCell ref="P318:P321"/>
    <mergeCell ref="A322:A325"/>
    <mergeCell ref="B322:B325"/>
    <mergeCell ref="C322:C325"/>
    <mergeCell ref="D322:D325"/>
    <mergeCell ref="E322:E325"/>
    <mergeCell ref="F322:F325"/>
    <mergeCell ref="G322:G325"/>
    <mergeCell ref="H322:H325"/>
    <mergeCell ref="I322:I325"/>
    <mergeCell ref="J322:J325"/>
    <mergeCell ref="K322:K325"/>
    <mergeCell ref="L322:L325"/>
    <mergeCell ref="M322:M325"/>
    <mergeCell ref="N322:N325"/>
    <mergeCell ref="O322:O325"/>
    <mergeCell ref="P322:P325"/>
    <mergeCell ref="A318:A321"/>
    <mergeCell ref="B318:B321"/>
    <mergeCell ref="C318:C321"/>
    <mergeCell ref="D318:D321"/>
    <mergeCell ref="E318:E321"/>
    <mergeCell ref="F318:F321"/>
    <mergeCell ref="G318:G321"/>
    <mergeCell ref="H318:H321"/>
    <mergeCell ref="I318:I321"/>
    <mergeCell ref="J310:J313"/>
    <mergeCell ref="K310:K313"/>
    <mergeCell ref="L310:L313"/>
    <mergeCell ref="M310:M313"/>
    <mergeCell ref="N310:N313"/>
    <mergeCell ref="O310:O313"/>
    <mergeCell ref="P310:P313"/>
    <mergeCell ref="A314:A317"/>
    <mergeCell ref="B314:B317"/>
    <mergeCell ref="C314:C317"/>
    <mergeCell ref="D314:D317"/>
    <mergeCell ref="E314:E317"/>
    <mergeCell ref="F314:F317"/>
    <mergeCell ref="G314:G317"/>
    <mergeCell ref="H314:H317"/>
    <mergeCell ref="I314:I317"/>
    <mergeCell ref="J314:J317"/>
    <mergeCell ref="K314:K317"/>
    <mergeCell ref="L314:L317"/>
    <mergeCell ref="M314:M317"/>
    <mergeCell ref="N314:N317"/>
    <mergeCell ref="O314:O317"/>
    <mergeCell ref="P314:P317"/>
    <mergeCell ref="A310:A313"/>
    <mergeCell ref="B310:B313"/>
    <mergeCell ref="C310:C313"/>
    <mergeCell ref="D310:D313"/>
    <mergeCell ref="E310:E313"/>
    <mergeCell ref="F310:F313"/>
    <mergeCell ref="G310:G313"/>
    <mergeCell ref="H310:H313"/>
    <mergeCell ref="I310:I313"/>
    <mergeCell ref="J302:J305"/>
    <mergeCell ref="K302:K305"/>
    <mergeCell ref="L302:L305"/>
    <mergeCell ref="M302:M305"/>
    <mergeCell ref="N302:N305"/>
    <mergeCell ref="O302:O305"/>
    <mergeCell ref="P302:P305"/>
    <mergeCell ref="A306:A309"/>
    <mergeCell ref="B306:B309"/>
    <mergeCell ref="C306:C309"/>
    <mergeCell ref="D306:D309"/>
    <mergeCell ref="E306:E309"/>
    <mergeCell ref="F306:F309"/>
    <mergeCell ref="G306:G309"/>
    <mergeCell ref="H306:H309"/>
    <mergeCell ref="I306:I309"/>
    <mergeCell ref="J306:J309"/>
    <mergeCell ref="K306:K309"/>
    <mergeCell ref="L306:L309"/>
    <mergeCell ref="M306:M309"/>
    <mergeCell ref="N306:N309"/>
    <mergeCell ref="O306:O309"/>
    <mergeCell ref="P306:P309"/>
    <mergeCell ref="A302:A305"/>
    <mergeCell ref="B302:B305"/>
    <mergeCell ref="C302:C305"/>
    <mergeCell ref="D302:D305"/>
    <mergeCell ref="E302:E305"/>
    <mergeCell ref="F302:F305"/>
    <mergeCell ref="G302:G305"/>
    <mergeCell ref="H302:H305"/>
    <mergeCell ref="I302:I305"/>
    <mergeCell ref="J294:J297"/>
    <mergeCell ref="K294:K297"/>
    <mergeCell ref="L294:L297"/>
    <mergeCell ref="M294:M297"/>
    <mergeCell ref="N294:N297"/>
    <mergeCell ref="O294:O297"/>
    <mergeCell ref="P294:P297"/>
    <mergeCell ref="A298:A301"/>
    <mergeCell ref="B298:B301"/>
    <mergeCell ref="C298:C301"/>
    <mergeCell ref="D298:D301"/>
    <mergeCell ref="E298:E301"/>
    <mergeCell ref="F298:F301"/>
    <mergeCell ref="G298:G301"/>
    <mergeCell ref="H298:H301"/>
    <mergeCell ref="I298:I301"/>
    <mergeCell ref="J298:J301"/>
    <mergeCell ref="K298:K301"/>
    <mergeCell ref="L298:L301"/>
    <mergeCell ref="M298:M301"/>
    <mergeCell ref="N298:N301"/>
    <mergeCell ref="O298:O301"/>
    <mergeCell ref="P298:P301"/>
    <mergeCell ref="A294:A297"/>
    <mergeCell ref="B294:B297"/>
    <mergeCell ref="C294:C297"/>
    <mergeCell ref="D294:D297"/>
    <mergeCell ref="E294:E297"/>
    <mergeCell ref="F294:F297"/>
    <mergeCell ref="G294:G297"/>
    <mergeCell ref="H294:H297"/>
    <mergeCell ref="I294:I297"/>
    <mergeCell ref="J286:J289"/>
    <mergeCell ref="K286:K289"/>
    <mergeCell ref="L286:L289"/>
    <mergeCell ref="M286:M289"/>
    <mergeCell ref="N286:N289"/>
    <mergeCell ref="O286:O289"/>
    <mergeCell ref="P286:P289"/>
    <mergeCell ref="A290:A293"/>
    <mergeCell ref="B290:B293"/>
    <mergeCell ref="C290:C293"/>
    <mergeCell ref="D290:D293"/>
    <mergeCell ref="E290:E293"/>
    <mergeCell ref="F290:F293"/>
    <mergeCell ref="G290:G293"/>
    <mergeCell ref="H290:H293"/>
    <mergeCell ref="I290:I293"/>
    <mergeCell ref="J290:J293"/>
    <mergeCell ref="K290:K293"/>
    <mergeCell ref="L290:L293"/>
    <mergeCell ref="M290:M293"/>
    <mergeCell ref="N290:N293"/>
    <mergeCell ref="O290:O293"/>
    <mergeCell ref="P290:P293"/>
    <mergeCell ref="A286:A289"/>
    <mergeCell ref="B286:B289"/>
    <mergeCell ref="C286:C289"/>
    <mergeCell ref="D286:D289"/>
    <mergeCell ref="E286:E289"/>
    <mergeCell ref="F286:F289"/>
    <mergeCell ref="G286:G289"/>
    <mergeCell ref="H286:H289"/>
    <mergeCell ref="I286:I289"/>
    <mergeCell ref="J278:J281"/>
    <mergeCell ref="K278:K281"/>
    <mergeCell ref="L278:L281"/>
    <mergeCell ref="M278:M281"/>
    <mergeCell ref="N278:N281"/>
    <mergeCell ref="O278:O281"/>
    <mergeCell ref="P278:P281"/>
    <mergeCell ref="A282:A285"/>
    <mergeCell ref="B282:B285"/>
    <mergeCell ref="C282:C285"/>
    <mergeCell ref="D282:D285"/>
    <mergeCell ref="E282:E285"/>
    <mergeCell ref="F282:F285"/>
    <mergeCell ref="G282:G285"/>
    <mergeCell ref="H282:H285"/>
    <mergeCell ref="I282:I285"/>
    <mergeCell ref="J282:J285"/>
    <mergeCell ref="K282:K285"/>
    <mergeCell ref="L282:L285"/>
    <mergeCell ref="M282:M285"/>
    <mergeCell ref="N282:N285"/>
    <mergeCell ref="O282:O285"/>
    <mergeCell ref="P282:P285"/>
    <mergeCell ref="A278:A281"/>
    <mergeCell ref="B278:B281"/>
    <mergeCell ref="C278:C281"/>
    <mergeCell ref="D278:D281"/>
    <mergeCell ref="E278:E281"/>
    <mergeCell ref="F278:F281"/>
    <mergeCell ref="G278:G281"/>
    <mergeCell ref="H278:H281"/>
    <mergeCell ref="I278:I281"/>
    <mergeCell ref="J270:J273"/>
    <mergeCell ref="K270:K273"/>
    <mergeCell ref="L270:L273"/>
    <mergeCell ref="M270:M273"/>
    <mergeCell ref="N270:N273"/>
    <mergeCell ref="O270:O273"/>
    <mergeCell ref="P270:P273"/>
    <mergeCell ref="A274:A277"/>
    <mergeCell ref="B274:B277"/>
    <mergeCell ref="C274:C277"/>
    <mergeCell ref="D274:D277"/>
    <mergeCell ref="E274:E277"/>
    <mergeCell ref="F274:F277"/>
    <mergeCell ref="G274:G277"/>
    <mergeCell ref="H274:H277"/>
    <mergeCell ref="I274:I277"/>
    <mergeCell ref="J274:J277"/>
    <mergeCell ref="K274:K277"/>
    <mergeCell ref="L274:L277"/>
    <mergeCell ref="M274:M277"/>
    <mergeCell ref="N274:N277"/>
    <mergeCell ref="O274:O277"/>
    <mergeCell ref="P274:P277"/>
    <mergeCell ref="A270:A273"/>
    <mergeCell ref="B270:B273"/>
    <mergeCell ref="C270:C273"/>
    <mergeCell ref="D270:D273"/>
    <mergeCell ref="E270:E273"/>
    <mergeCell ref="F270:F273"/>
    <mergeCell ref="G270:G273"/>
    <mergeCell ref="H270:H273"/>
    <mergeCell ref="I270:I273"/>
    <mergeCell ref="J262:J265"/>
    <mergeCell ref="K262:K265"/>
    <mergeCell ref="L262:L265"/>
    <mergeCell ref="M262:M265"/>
    <mergeCell ref="N262:N265"/>
    <mergeCell ref="O262:O265"/>
    <mergeCell ref="P262:P265"/>
    <mergeCell ref="A266:A269"/>
    <mergeCell ref="B266:B269"/>
    <mergeCell ref="C266:C269"/>
    <mergeCell ref="D266:D269"/>
    <mergeCell ref="E266:E269"/>
    <mergeCell ref="F266:F269"/>
    <mergeCell ref="G266:G269"/>
    <mergeCell ref="H266:H269"/>
    <mergeCell ref="I266:I269"/>
    <mergeCell ref="J266:J269"/>
    <mergeCell ref="K266:K269"/>
    <mergeCell ref="L266:L269"/>
    <mergeCell ref="M266:M269"/>
    <mergeCell ref="N266:N269"/>
    <mergeCell ref="O266:O269"/>
    <mergeCell ref="P266:P269"/>
    <mergeCell ref="A262:A265"/>
    <mergeCell ref="B262:B265"/>
    <mergeCell ref="C262:C265"/>
    <mergeCell ref="D262:D265"/>
    <mergeCell ref="E262:E265"/>
    <mergeCell ref="F262:F265"/>
    <mergeCell ref="G262:G265"/>
    <mergeCell ref="H262:H265"/>
    <mergeCell ref="I262:I265"/>
    <mergeCell ref="J254:J257"/>
    <mergeCell ref="K254:K257"/>
    <mergeCell ref="L254:L257"/>
    <mergeCell ref="M254:M257"/>
    <mergeCell ref="N254:N257"/>
    <mergeCell ref="O254:O257"/>
    <mergeCell ref="P254:P257"/>
    <mergeCell ref="A258:A261"/>
    <mergeCell ref="B258:B261"/>
    <mergeCell ref="C258:C261"/>
    <mergeCell ref="D258:D261"/>
    <mergeCell ref="E258:E261"/>
    <mergeCell ref="F258:F261"/>
    <mergeCell ref="G258:G261"/>
    <mergeCell ref="H258:H261"/>
    <mergeCell ref="I258:I261"/>
    <mergeCell ref="J258:J261"/>
    <mergeCell ref="K258:K261"/>
    <mergeCell ref="L258:L261"/>
    <mergeCell ref="M258:M261"/>
    <mergeCell ref="N258:N261"/>
    <mergeCell ref="O258:O261"/>
    <mergeCell ref="P258:P261"/>
    <mergeCell ref="A254:A257"/>
    <mergeCell ref="B254:B257"/>
    <mergeCell ref="C254:C257"/>
    <mergeCell ref="D254:D257"/>
    <mergeCell ref="E254:E257"/>
    <mergeCell ref="F254:F257"/>
    <mergeCell ref="G254:G257"/>
    <mergeCell ref="H254:H257"/>
    <mergeCell ref="I254:I257"/>
    <mergeCell ref="J246:J249"/>
    <mergeCell ref="K246:K249"/>
    <mergeCell ref="L246:L249"/>
    <mergeCell ref="M246:M249"/>
    <mergeCell ref="N246:N249"/>
    <mergeCell ref="O246:O249"/>
    <mergeCell ref="P246:P249"/>
    <mergeCell ref="A250:A253"/>
    <mergeCell ref="B250:B253"/>
    <mergeCell ref="C250:C253"/>
    <mergeCell ref="D250:D253"/>
    <mergeCell ref="E250:E253"/>
    <mergeCell ref="F250:F253"/>
    <mergeCell ref="G250:G253"/>
    <mergeCell ref="H250:H253"/>
    <mergeCell ref="I250:I253"/>
    <mergeCell ref="J250:J253"/>
    <mergeCell ref="K250:K253"/>
    <mergeCell ref="L250:L253"/>
    <mergeCell ref="M250:M253"/>
    <mergeCell ref="N250:N253"/>
    <mergeCell ref="O250:O253"/>
    <mergeCell ref="P250:P253"/>
    <mergeCell ref="A246:A249"/>
    <mergeCell ref="B246:B249"/>
    <mergeCell ref="C246:C249"/>
    <mergeCell ref="D246:D249"/>
    <mergeCell ref="E246:E249"/>
    <mergeCell ref="F246:F249"/>
    <mergeCell ref="G246:G249"/>
    <mergeCell ref="H246:H249"/>
    <mergeCell ref="I246:I249"/>
    <mergeCell ref="J238:J241"/>
    <mergeCell ref="K238:K241"/>
    <mergeCell ref="L238:L241"/>
    <mergeCell ref="M238:M241"/>
    <mergeCell ref="N238:N241"/>
    <mergeCell ref="O238:O241"/>
    <mergeCell ref="P238:P241"/>
    <mergeCell ref="A242:A245"/>
    <mergeCell ref="B242:B245"/>
    <mergeCell ref="C242:C245"/>
    <mergeCell ref="D242:D245"/>
    <mergeCell ref="E242:E245"/>
    <mergeCell ref="F242:F245"/>
    <mergeCell ref="G242:G245"/>
    <mergeCell ref="H242:H245"/>
    <mergeCell ref="I242:I245"/>
    <mergeCell ref="J242:J245"/>
    <mergeCell ref="K242:K245"/>
    <mergeCell ref="L242:L245"/>
    <mergeCell ref="M242:M245"/>
    <mergeCell ref="N242:N245"/>
    <mergeCell ref="O242:O245"/>
    <mergeCell ref="P242:P245"/>
    <mergeCell ref="A238:A241"/>
    <mergeCell ref="B238:B241"/>
    <mergeCell ref="C238:C241"/>
    <mergeCell ref="D238:D241"/>
    <mergeCell ref="E238:E241"/>
    <mergeCell ref="F238:F241"/>
    <mergeCell ref="G238:G241"/>
    <mergeCell ref="H238:H241"/>
    <mergeCell ref="I238:I241"/>
    <mergeCell ref="J230:J233"/>
    <mergeCell ref="K230:K233"/>
    <mergeCell ref="L230:L233"/>
    <mergeCell ref="M230:M233"/>
    <mergeCell ref="N230:N233"/>
    <mergeCell ref="O230:O233"/>
    <mergeCell ref="P230:P233"/>
    <mergeCell ref="A234:A237"/>
    <mergeCell ref="B234:B237"/>
    <mergeCell ref="C234:C237"/>
    <mergeCell ref="D234:D237"/>
    <mergeCell ref="E234:E237"/>
    <mergeCell ref="F234:F237"/>
    <mergeCell ref="G234:G237"/>
    <mergeCell ref="H234:H237"/>
    <mergeCell ref="I234:I237"/>
    <mergeCell ref="J234:J237"/>
    <mergeCell ref="K234:K237"/>
    <mergeCell ref="L234:L237"/>
    <mergeCell ref="M234:M237"/>
    <mergeCell ref="N234:N237"/>
    <mergeCell ref="O234:O237"/>
    <mergeCell ref="P234:P237"/>
    <mergeCell ref="A230:A233"/>
    <mergeCell ref="B230:B233"/>
    <mergeCell ref="C230:C233"/>
    <mergeCell ref="D230:D233"/>
    <mergeCell ref="E230:E233"/>
    <mergeCell ref="F230:F233"/>
    <mergeCell ref="G230:G233"/>
    <mergeCell ref="H230:H233"/>
    <mergeCell ref="I230:I233"/>
    <mergeCell ref="J222:J225"/>
    <mergeCell ref="K222:K225"/>
    <mergeCell ref="L222:L225"/>
    <mergeCell ref="M222:M225"/>
    <mergeCell ref="N222:N225"/>
    <mergeCell ref="O222:O225"/>
    <mergeCell ref="P222:P225"/>
    <mergeCell ref="A226:A229"/>
    <mergeCell ref="B226:B229"/>
    <mergeCell ref="C226:C229"/>
    <mergeCell ref="D226:D229"/>
    <mergeCell ref="E226:E229"/>
    <mergeCell ref="F226:F229"/>
    <mergeCell ref="G226:G229"/>
    <mergeCell ref="H226:H229"/>
    <mergeCell ref="I226:I229"/>
    <mergeCell ref="J226:J229"/>
    <mergeCell ref="K226:K229"/>
    <mergeCell ref="L226:L229"/>
    <mergeCell ref="M226:M229"/>
    <mergeCell ref="N226:N229"/>
    <mergeCell ref="O226:O229"/>
    <mergeCell ref="P226:P229"/>
    <mergeCell ref="A222:A225"/>
    <mergeCell ref="B222:B225"/>
    <mergeCell ref="C222:C225"/>
    <mergeCell ref="D222:D225"/>
    <mergeCell ref="E222:E225"/>
    <mergeCell ref="F222:F225"/>
    <mergeCell ref="G222:G225"/>
    <mergeCell ref="H222:H225"/>
    <mergeCell ref="I222:I225"/>
    <mergeCell ref="J214:J217"/>
    <mergeCell ref="K214:K217"/>
    <mergeCell ref="L214:L217"/>
    <mergeCell ref="M214:M217"/>
    <mergeCell ref="N214:N217"/>
    <mergeCell ref="O214:O217"/>
    <mergeCell ref="P214:P217"/>
    <mergeCell ref="A218:A221"/>
    <mergeCell ref="B218:B221"/>
    <mergeCell ref="C218:C221"/>
    <mergeCell ref="D218:D221"/>
    <mergeCell ref="E218:E221"/>
    <mergeCell ref="F218:F221"/>
    <mergeCell ref="G218:G221"/>
    <mergeCell ref="H218:H221"/>
    <mergeCell ref="I218:I221"/>
    <mergeCell ref="J218:J221"/>
    <mergeCell ref="K218:K221"/>
    <mergeCell ref="L218:L221"/>
    <mergeCell ref="M218:M221"/>
    <mergeCell ref="N218:N221"/>
    <mergeCell ref="O218:O221"/>
    <mergeCell ref="P218:P221"/>
    <mergeCell ref="A214:A217"/>
    <mergeCell ref="B214:B217"/>
    <mergeCell ref="C214:C217"/>
    <mergeCell ref="D214:D217"/>
    <mergeCell ref="E214:E217"/>
    <mergeCell ref="F214:F217"/>
    <mergeCell ref="G214:G217"/>
    <mergeCell ref="H214:H217"/>
    <mergeCell ref="I214:I217"/>
    <mergeCell ref="J206:J209"/>
    <mergeCell ref="K206:K209"/>
    <mergeCell ref="L206:L209"/>
    <mergeCell ref="M206:M209"/>
    <mergeCell ref="N206:N209"/>
    <mergeCell ref="O206:O209"/>
    <mergeCell ref="P206:P209"/>
    <mergeCell ref="A210:A213"/>
    <mergeCell ref="B210:B213"/>
    <mergeCell ref="C210:C213"/>
    <mergeCell ref="D210:D213"/>
    <mergeCell ref="E210:E213"/>
    <mergeCell ref="F210:F213"/>
    <mergeCell ref="G210:G213"/>
    <mergeCell ref="H210:H213"/>
    <mergeCell ref="I210:I213"/>
    <mergeCell ref="J210:J213"/>
    <mergeCell ref="K210:K213"/>
    <mergeCell ref="L210:L213"/>
    <mergeCell ref="M210:M213"/>
    <mergeCell ref="N210:N213"/>
    <mergeCell ref="O210:O213"/>
    <mergeCell ref="P210:P213"/>
    <mergeCell ref="A206:A209"/>
    <mergeCell ref="B206:B209"/>
    <mergeCell ref="C206:C209"/>
    <mergeCell ref="D206:D209"/>
    <mergeCell ref="E206:E209"/>
    <mergeCell ref="F206:F209"/>
    <mergeCell ref="G206:G209"/>
    <mergeCell ref="H206:H209"/>
    <mergeCell ref="I206:I209"/>
    <mergeCell ref="J198:J201"/>
    <mergeCell ref="K198:K201"/>
    <mergeCell ref="L198:L201"/>
    <mergeCell ref="M198:M201"/>
    <mergeCell ref="N198:N201"/>
    <mergeCell ref="O198:O201"/>
    <mergeCell ref="P198:P201"/>
    <mergeCell ref="A202:A205"/>
    <mergeCell ref="B202:B205"/>
    <mergeCell ref="C202:C205"/>
    <mergeCell ref="D202:D205"/>
    <mergeCell ref="E202:E205"/>
    <mergeCell ref="F202:F205"/>
    <mergeCell ref="G202:G205"/>
    <mergeCell ref="H202:H205"/>
    <mergeCell ref="I202:I205"/>
    <mergeCell ref="J202:J205"/>
    <mergeCell ref="K202:K205"/>
    <mergeCell ref="L202:L205"/>
    <mergeCell ref="M202:M205"/>
    <mergeCell ref="N202:N205"/>
    <mergeCell ref="O202:O205"/>
    <mergeCell ref="P202:P205"/>
    <mergeCell ref="A198:A201"/>
    <mergeCell ref="B198:B201"/>
    <mergeCell ref="C198:C201"/>
    <mergeCell ref="D198:D201"/>
    <mergeCell ref="E198:E201"/>
    <mergeCell ref="F198:F201"/>
    <mergeCell ref="G198:G201"/>
    <mergeCell ref="H198:H201"/>
    <mergeCell ref="I198:I201"/>
    <mergeCell ref="J190:J193"/>
    <mergeCell ref="K190:K193"/>
    <mergeCell ref="L190:L193"/>
    <mergeCell ref="M190:M193"/>
    <mergeCell ref="N190:N193"/>
    <mergeCell ref="O190:O193"/>
    <mergeCell ref="P190:P193"/>
    <mergeCell ref="A194:A197"/>
    <mergeCell ref="B194:B197"/>
    <mergeCell ref="C194:C197"/>
    <mergeCell ref="D194:D197"/>
    <mergeCell ref="E194:E197"/>
    <mergeCell ref="F194:F197"/>
    <mergeCell ref="G194:G197"/>
    <mergeCell ref="H194:H197"/>
    <mergeCell ref="I194:I197"/>
    <mergeCell ref="J194:J197"/>
    <mergeCell ref="K194:K197"/>
    <mergeCell ref="L194:L197"/>
    <mergeCell ref="M194:M197"/>
    <mergeCell ref="N194:N197"/>
    <mergeCell ref="O194:O197"/>
    <mergeCell ref="P194:P197"/>
    <mergeCell ref="A190:A193"/>
    <mergeCell ref="B190:B193"/>
    <mergeCell ref="C190:C193"/>
    <mergeCell ref="D190:D193"/>
    <mergeCell ref="E190:E193"/>
    <mergeCell ref="F190:F193"/>
    <mergeCell ref="G190:G193"/>
    <mergeCell ref="H190:H193"/>
    <mergeCell ref="I190:I193"/>
    <mergeCell ref="J182:J185"/>
    <mergeCell ref="K182:K185"/>
    <mergeCell ref="L182:L185"/>
    <mergeCell ref="M182:M185"/>
    <mergeCell ref="N182:N185"/>
    <mergeCell ref="O182:O185"/>
    <mergeCell ref="P182:P185"/>
    <mergeCell ref="A186:A189"/>
    <mergeCell ref="B186:B189"/>
    <mergeCell ref="C186:C189"/>
    <mergeCell ref="D186:D189"/>
    <mergeCell ref="E186:E189"/>
    <mergeCell ref="F186:F189"/>
    <mergeCell ref="G186:G189"/>
    <mergeCell ref="H186:H189"/>
    <mergeCell ref="I186:I189"/>
    <mergeCell ref="J186:J189"/>
    <mergeCell ref="K186:K189"/>
    <mergeCell ref="L186:L189"/>
    <mergeCell ref="M186:M189"/>
    <mergeCell ref="N186:N189"/>
    <mergeCell ref="O186:O189"/>
    <mergeCell ref="P186:P189"/>
    <mergeCell ref="A182:A185"/>
    <mergeCell ref="B182:B185"/>
    <mergeCell ref="C182:C185"/>
    <mergeCell ref="D182:D185"/>
    <mergeCell ref="E182:E185"/>
    <mergeCell ref="F182:F185"/>
    <mergeCell ref="G182:G185"/>
    <mergeCell ref="H182:H185"/>
    <mergeCell ref="I182:I185"/>
    <mergeCell ref="J174:J177"/>
    <mergeCell ref="K174:K177"/>
    <mergeCell ref="L174:L177"/>
    <mergeCell ref="M174:M177"/>
    <mergeCell ref="N174:N177"/>
    <mergeCell ref="O174:O177"/>
    <mergeCell ref="P174:P177"/>
    <mergeCell ref="A178:A181"/>
    <mergeCell ref="B178:B181"/>
    <mergeCell ref="C178:C181"/>
    <mergeCell ref="D178:D181"/>
    <mergeCell ref="E178:E181"/>
    <mergeCell ref="F178:F181"/>
    <mergeCell ref="G178:G181"/>
    <mergeCell ref="H178:H181"/>
    <mergeCell ref="I178:I181"/>
    <mergeCell ref="J178:J181"/>
    <mergeCell ref="K178:K181"/>
    <mergeCell ref="L178:L181"/>
    <mergeCell ref="M178:M181"/>
    <mergeCell ref="N178:N181"/>
    <mergeCell ref="O178:O181"/>
    <mergeCell ref="P178:P181"/>
    <mergeCell ref="A174:A177"/>
    <mergeCell ref="B174:B177"/>
    <mergeCell ref="C174:C177"/>
    <mergeCell ref="D174:D177"/>
    <mergeCell ref="E174:E177"/>
    <mergeCell ref="F174:F177"/>
    <mergeCell ref="G174:G177"/>
    <mergeCell ref="H174:H177"/>
    <mergeCell ref="I174:I177"/>
    <mergeCell ref="J166:J169"/>
    <mergeCell ref="K166:K169"/>
    <mergeCell ref="L166:L169"/>
    <mergeCell ref="M166:M169"/>
    <mergeCell ref="N166:N169"/>
    <mergeCell ref="O166:O169"/>
    <mergeCell ref="P166:P169"/>
    <mergeCell ref="A170:A173"/>
    <mergeCell ref="B170:B173"/>
    <mergeCell ref="C170:C173"/>
    <mergeCell ref="D170:D173"/>
    <mergeCell ref="E170:E173"/>
    <mergeCell ref="F170:F173"/>
    <mergeCell ref="G170:G173"/>
    <mergeCell ref="H170:H173"/>
    <mergeCell ref="I170:I173"/>
    <mergeCell ref="J170:J173"/>
    <mergeCell ref="K170:K173"/>
    <mergeCell ref="L170:L173"/>
    <mergeCell ref="M170:M173"/>
    <mergeCell ref="N170:N173"/>
    <mergeCell ref="O170:O173"/>
    <mergeCell ref="P170:P173"/>
    <mergeCell ref="A166:A169"/>
    <mergeCell ref="B166:B169"/>
    <mergeCell ref="C166:C169"/>
    <mergeCell ref="D166:D169"/>
    <mergeCell ref="E166:E169"/>
    <mergeCell ref="F166:F169"/>
    <mergeCell ref="G166:G169"/>
    <mergeCell ref="H166:H169"/>
    <mergeCell ref="I166:I169"/>
    <mergeCell ref="A162:A165"/>
    <mergeCell ref="B162:B165"/>
    <mergeCell ref="C162:C165"/>
    <mergeCell ref="D162:D165"/>
    <mergeCell ref="E162:E165"/>
    <mergeCell ref="F162:F165"/>
    <mergeCell ref="G162:G165"/>
    <mergeCell ref="H162:H165"/>
    <mergeCell ref="I162:I165"/>
    <mergeCell ref="J162:J165"/>
    <mergeCell ref="K162:K165"/>
    <mergeCell ref="L162:L165"/>
    <mergeCell ref="M162:M165"/>
    <mergeCell ref="N162:N165"/>
    <mergeCell ref="O162:O165"/>
    <mergeCell ref="P162:P165"/>
    <mergeCell ref="J158:J161"/>
    <mergeCell ref="K158:K161"/>
    <mergeCell ref="L158:L161"/>
    <mergeCell ref="M158:M161"/>
    <mergeCell ref="N158:N161"/>
    <mergeCell ref="O158:O161"/>
    <mergeCell ref="P158:P161"/>
    <mergeCell ref="A158:A161"/>
    <mergeCell ref="B158:B161"/>
    <mergeCell ref="C158:C161"/>
    <mergeCell ref="D158:D161"/>
    <mergeCell ref="E158:E161"/>
    <mergeCell ref="F158:F161"/>
    <mergeCell ref="G158:G161"/>
    <mergeCell ref="H158:H161"/>
    <mergeCell ref="I158:I161"/>
    <mergeCell ref="A154:A157"/>
    <mergeCell ref="B154:B157"/>
    <mergeCell ref="C154:C157"/>
    <mergeCell ref="D154:D157"/>
    <mergeCell ref="E154:E157"/>
    <mergeCell ref="F154:F157"/>
    <mergeCell ref="G154:G157"/>
    <mergeCell ref="H154:H157"/>
    <mergeCell ref="I154:I157"/>
    <mergeCell ref="J154:J157"/>
    <mergeCell ref="K154:K157"/>
    <mergeCell ref="L154:L157"/>
    <mergeCell ref="M154:M157"/>
    <mergeCell ref="N154:N157"/>
    <mergeCell ref="O154:O157"/>
    <mergeCell ref="P154:P157"/>
    <mergeCell ref="J150:J153"/>
    <mergeCell ref="K150:K153"/>
    <mergeCell ref="L150:L153"/>
    <mergeCell ref="M150:M153"/>
    <mergeCell ref="N150:N153"/>
    <mergeCell ref="O150:O153"/>
    <mergeCell ref="P150:P153"/>
    <mergeCell ref="A150:A153"/>
    <mergeCell ref="B150:B153"/>
    <mergeCell ref="C150:C153"/>
    <mergeCell ref="D150:D153"/>
    <mergeCell ref="E150:E153"/>
    <mergeCell ref="F150:F153"/>
    <mergeCell ref="G150:G153"/>
    <mergeCell ref="H150:H153"/>
    <mergeCell ref="I150:I153"/>
    <mergeCell ref="A146:A149"/>
    <mergeCell ref="B146:B149"/>
    <mergeCell ref="C146:C149"/>
    <mergeCell ref="D146:D149"/>
    <mergeCell ref="E146:E149"/>
    <mergeCell ref="F146:F149"/>
    <mergeCell ref="G146:G149"/>
    <mergeCell ref="H146:H149"/>
    <mergeCell ref="I146:I149"/>
    <mergeCell ref="J146:J149"/>
    <mergeCell ref="K146:K149"/>
    <mergeCell ref="L146:L149"/>
    <mergeCell ref="M146:M149"/>
    <mergeCell ref="N146:N149"/>
    <mergeCell ref="O146:O149"/>
    <mergeCell ref="P146:P149"/>
    <mergeCell ref="A142:A145"/>
    <mergeCell ref="B142:B145"/>
    <mergeCell ref="C142:C145"/>
    <mergeCell ref="D142:D145"/>
    <mergeCell ref="E142:E145"/>
    <mergeCell ref="F142:F145"/>
    <mergeCell ref="G142:G145"/>
    <mergeCell ref="H142:H145"/>
    <mergeCell ref="I142:I145"/>
    <mergeCell ref="J142:J145"/>
    <mergeCell ref="K142:K145"/>
    <mergeCell ref="L142:L145"/>
    <mergeCell ref="M142:M145"/>
    <mergeCell ref="N142:N145"/>
    <mergeCell ref="O142:O145"/>
    <mergeCell ref="P142:P145"/>
    <mergeCell ref="P118:P121"/>
    <mergeCell ref="P122:P125"/>
    <mergeCell ref="P126:P129"/>
    <mergeCell ref="P130:P133"/>
    <mergeCell ref="P134:P137"/>
    <mergeCell ref="A138:A141"/>
    <mergeCell ref="B138:B141"/>
    <mergeCell ref="C138:C141"/>
    <mergeCell ref="D138:D141"/>
    <mergeCell ref="E138:E141"/>
    <mergeCell ref="F138:F141"/>
    <mergeCell ref="G138:G141"/>
    <mergeCell ref="H138:H141"/>
    <mergeCell ref="I138:I141"/>
    <mergeCell ref="J138:J141"/>
    <mergeCell ref="K138:K141"/>
    <mergeCell ref="N134:N137"/>
    <mergeCell ref="L138:L141"/>
    <mergeCell ref="M138:M141"/>
    <mergeCell ref="N138:N141"/>
    <mergeCell ref="O138:O141"/>
    <mergeCell ref="P138:P141"/>
    <mergeCell ref="O122:O125"/>
    <mergeCell ref="O126:O129"/>
    <mergeCell ref="O130:O133"/>
    <mergeCell ref="O134:O137"/>
    <mergeCell ref="P34:P37"/>
    <mergeCell ref="P38:P41"/>
    <mergeCell ref="P42:P45"/>
    <mergeCell ref="P46:P49"/>
    <mergeCell ref="P50:P53"/>
    <mergeCell ref="P54:P57"/>
    <mergeCell ref="P58:P61"/>
    <mergeCell ref="P62:P65"/>
    <mergeCell ref="P66:P69"/>
    <mergeCell ref="P70:P73"/>
    <mergeCell ref="P74:P77"/>
    <mergeCell ref="P78:P81"/>
    <mergeCell ref="P82:P85"/>
    <mergeCell ref="P86:P89"/>
    <mergeCell ref="P90:P93"/>
    <mergeCell ref="P94:P97"/>
    <mergeCell ref="P98:P101"/>
    <mergeCell ref="P102:P105"/>
    <mergeCell ref="P106:P109"/>
    <mergeCell ref="P110:P113"/>
    <mergeCell ref="M122:M125"/>
    <mergeCell ref="M126:M129"/>
    <mergeCell ref="O34:O37"/>
    <mergeCell ref="O38:O41"/>
    <mergeCell ref="O42:O45"/>
    <mergeCell ref="O46:O49"/>
    <mergeCell ref="O50:O53"/>
    <mergeCell ref="O54:O57"/>
    <mergeCell ref="O58:O61"/>
    <mergeCell ref="O62:O65"/>
    <mergeCell ref="O66:O69"/>
    <mergeCell ref="O70:O73"/>
    <mergeCell ref="O74:O77"/>
    <mergeCell ref="O78:O81"/>
    <mergeCell ref="O82:O85"/>
    <mergeCell ref="O86:O89"/>
    <mergeCell ref="O90:O93"/>
    <mergeCell ref="O94:O97"/>
    <mergeCell ref="O98:O101"/>
    <mergeCell ref="L134:L137"/>
    <mergeCell ref="M34:M37"/>
    <mergeCell ref="M38:M41"/>
    <mergeCell ref="M42:M45"/>
    <mergeCell ref="M46:M49"/>
    <mergeCell ref="M50:M53"/>
    <mergeCell ref="M54:M57"/>
    <mergeCell ref="M58:M61"/>
    <mergeCell ref="M62:M65"/>
    <mergeCell ref="M66:M69"/>
    <mergeCell ref="M70:M73"/>
    <mergeCell ref="M74:M77"/>
    <mergeCell ref="M78:M81"/>
    <mergeCell ref="M82:M85"/>
    <mergeCell ref="M86:M89"/>
    <mergeCell ref="M90:M93"/>
    <mergeCell ref="M94:M97"/>
    <mergeCell ref="M98:M101"/>
    <mergeCell ref="M102:M105"/>
    <mergeCell ref="M106:M109"/>
    <mergeCell ref="M110:M113"/>
    <mergeCell ref="M134:M137"/>
    <mergeCell ref="M130:M133"/>
    <mergeCell ref="J34:J37"/>
    <mergeCell ref="J38:J41"/>
    <mergeCell ref="J42:J45"/>
    <mergeCell ref="J46:J49"/>
    <mergeCell ref="J50:J53"/>
    <mergeCell ref="J54:J57"/>
    <mergeCell ref="J58:J61"/>
    <mergeCell ref="J62:J65"/>
    <mergeCell ref="K126:K129"/>
    <mergeCell ref="K130:K133"/>
    <mergeCell ref="K134:K137"/>
    <mergeCell ref="L34:L37"/>
    <mergeCell ref="L38:L41"/>
    <mergeCell ref="L42:L45"/>
    <mergeCell ref="L46:L49"/>
    <mergeCell ref="L50:L53"/>
    <mergeCell ref="L54:L57"/>
    <mergeCell ref="L58:L61"/>
    <mergeCell ref="L62:L65"/>
    <mergeCell ref="L66:L69"/>
    <mergeCell ref="L70:L73"/>
    <mergeCell ref="L74:L77"/>
    <mergeCell ref="L78:L81"/>
    <mergeCell ref="L82:L85"/>
    <mergeCell ref="L86:L89"/>
    <mergeCell ref="L90:L93"/>
    <mergeCell ref="L94:L97"/>
    <mergeCell ref="L98:L101"/>
    <mergeCell ref="L102:L105"/>
    <mergeCell ref="L122:L125"/>
    <mergeCell ref="L126:L129"/>
    <mergeCell ref="L130:L133"/>
    <mergeCell ref="A6:X6"/>
    <mergeCell ref="A5:X5"/>
    <mergeCell ref="A102:A105"/>
    <mergeCell ref="A106:A109"/>
    <mergeCell ref="A110:A113"/>
    <mergeCell ref="A114:A117"/>
    <mergeCell ref="A118:A121"/>
    <mergeCell ref="A98:A101"/>
    <mergeCell ref="U38:U41"/>
    <mergeCell ref="U26:U29"/>
    <mergeCell ref="R30:R33"/>
    <mergeCell ref="S30:S33"/>
    <mergeCell ref="T30:T33"/>
    <mergeCell ref="U30:U33"/>
    <mergeCell ref="I46:I49"/>
    <mergeCell ref="R22:R25"/>
    <mergeCell ref="S22:S25"/>
    <mergeCell ref="K34:K37"/>
    <mergeCell ref="K38:K41"/>
    <mergeCell ref="K42:K45"/>
    <mergeCell ref="K46:K49"/>
    <mergeCell ref="K50:K53"/>
    <mergeCell ref="K54:K57"/>
    <mergeCell ref="K58:K61"/>
    <mergeCell ref="K62:K65"/>
    <mergeCell ref="K66:K69"/>
    <mergeCell ref="K70:K73"/>
    <mergeCell ref="K74:K77"/>
    <mergeCell ref="K78:K81"/>
    <mergeCell ref="K82:K85"/>
    <mergeCell ref="K86:K89"/>
    <mergeCell ref="K90:K93"/>
    <mergeCell ref="T22:T25"/>
    <mergeCell ref="U22:U25"/>
    <mergeCell ref="R26:R29"/>
    <mergeCell ref="S26:S29"/>
    <mergeCell ref="T26:T29"/>
    <mergeCell ref="N34:N37"/>
    <mergeCell ref="A130:A133"/>
    <mergeCell ref="A134:A13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U42:U45"/>
    <mergeCell ref="R34:R37"/>
    <mergeCell ref="S34:S37"/>
    <mergeCell ref="T34:T37"/>
    <mergeCell ref="U34:U37"/>
    <mergeCell ref="R38:R41"/>
    <mergeCell ref="S38:S41"/>
    <mergeCell ref="A122:A125"/>
    <mergeCell ref="A126:A129"/>
    <mergeCell ref="N38:N41"/>
    <mergeCell ref="N42:N45"/>
    <mergeCell ref="N46:N49"/>
    <mergeCell ref="N50:N53"/>
    <mergeCell ref="N54:N57"/>
    <mergeCell ref="N58:N61"/>
    <mergeCell ref="N62:N65"/>
    <mergeCell ref="N66:N69"/>
    <mergeCell ref="N70:N73"/>
    <mergeCell ref="N74:N77"/>
    <mergeCell ref="N78:N81"/>
    <mergeCell ref="N82:N85"/>
    <mergeCell ref="N86:N89"/>
    <mergeCell ref="N90:N93"/>
    <mergeCell ref="N94:N97"/>
    <mergeCell ref="T38:T41"/>
    <mergeCell ref="H38:H41"/>
    <mergeCell ref="I38:I41"/>
    <mergeCell ref="B42:B45"/>
    <mergeCell ref="C42:C45"/>
    <mergeCell ref="D42:D45"/>
    <mergeCell ref="E42:E45"/>
    <mergeCell ref="F42:F45"/>
    <mergeCell ref="G42:G45"/>
    <mergeCell ref="H42:H45"/>
    <mergeCell ref="I42:I45"/>
    <mergeCell ref="B38:B41"/>
    <mergeCell ref="C38:C41"/>
    <mergeCell ref="D38:D41"/>
    <mergeCell ref="E38:E41"/>
    <mergeCell ref="F38:F41"/>
    <mergeCell ref="G38:G41"/>
    <mergeCell ref="R42:R45"/>
    <mergeCell ref="S42:S45"/>
    <mergeCell ref="T42:T45"/>
    <mergeCell ref="H18:H21"/>
    <mergeCell ref="R18:R21"/>
    <mergeCell ref="S18:S21"/>
    <mergeCell ref="I18:I21"/>
    <mergeCell ref="I34:I37"/>
    <mergeCell ref="B30:B33"/>
    <mergeCell ref="C30:C33"/>
    <mergeCell ref="D30:D33"/>
    <mergeCell ref="E30:E33"/>
    <mergeCell ref="F30:F33"/>
    <mergeCell ref="G30:G33"/>
    <mergeCell ref="D26:D29"/>
    <mergeCell ref="E26:E29"/>
    <mergeCell ref="F26:F29"/>
    <mergeCell ref="G26:G29"/>
    <mergeCell ref="H26:H29"/>
    <mergeCell ref="I26:I29"/>
    <mergeCell ref="H30:H33"/>
    <mergeCell ref="I30:I33"/>
    <mergeCell ref="H22:H25"/>
    <mergeCell ref="I22:I25"/>
    <mergeCell ref="B22:B25"/>
    <mergeCell ref="C22:C25"/>
    <mergeCell ref="D22:D25"/>
    <mergeCell ref="A15:G16"/>
    <mergeCell ref="B18:B21"/>
    <mergeCell ref="B12:F12"/>
    <mergeCell ref="B13:F13"/>
    <mergeCell ref="B14:F14"/>
    <mergeCell ref="A7:F7"/>
    <mergeCell ref="B8:F8"/>
    <mergeCell ref="B9:F9"/>
    <mergeCell ref="B10:F10"/>
    <mergeCell ref="B11:F11"/>
    <mergeCell ref="C18:C21"/>
    <mergeCell ref="D18:D21"/>
    <mergeCell ref="E18:E21"/>
    <mergeCell ref="F18:F21"/>
    <mergeCell ref="G18:G21"/>
    <mergeCell ref="G7:X14"/>
    <mergeCell ref="R46:R49"/>
    <mergeCell ref="S46:S49"/>
    <mergeCell ref="T46:T49"/>
    <mergeCell ref="U46:U49"/>
    <mergeCell ref="Q26:Q29"/>
    <mergeCell ref="Q34:Q37"/>
    <mergeCell ref="Q42:Q45"/>
    <mergeCell ref="B46:B49"/>
    <mergeCell ref="C46:C49"/>
    <mergeCell ref="D46:D49"/>
    <mergeCell ref="E46:E49"/>
    <mergeCell ref="F46:F49"/>
    <mergeCell ref="G46:G49"/>
    <mergeCell ref="H46:H49"/>
    <mergeCell ref="B26:B29"/>
    <mergeCell ref="C26:C29"/>
    <mergeCell ref="E22:E25"/>
    <mergeCell ref="F22:F25"/>
    <mergeCell ref="G22:G25"/>
    <mergeCell ref="B34:B37"/>
    <mergeCell ref="C34:C37"/>
    <mergeCell ref="D34:D37"/>
    <mergeCell ref="E34:E37"/>
    <mergeCell ref="F34:F37"/>
    <mergeCell ref="G34:G37"/>
    <mergeCell ref="H34:H37"/>
    <mergeCell ref="R50:R53"/>
    <mergeCell ref="S50:S53"/>
    <mergeCell ref="T50:T53"/>
    <mergeCell ref="U50:U53"/>
    <mergeCell ref="S54:S57"/>
    <mergeCell ref="T54:T57"/>
    <mergeCell ref="U54:U57"/>
    <mergeCell ref="Q50:Q53"/>
    <mergeCell ref="B54:B57"/>
    <mergeCell ref="C54:C57"/>
    <mergeCell ref="D54:D57"/>
    <mergeCell ref="E54:E57"/>
    <mergeCell ref="F54:F57"/>
    <mergeCell ref="G54:G57"/>
    <mergeCell ref="H54:H57"/>
    <mergeCell ref="I54:I57"/>
    <mergeCell ref="R54:R57"/>
    <mergeCell ref="B50:B53"/>
    <mergeCell ref="C50:C53"/>
    <mergeCell ref="D50:D53"/>
    <mergeCell ref="E50:E53"/>
    <mergeCell ref="F50:F53"/>
    <mergeCell ref="R58:R61"/>
    <mergeCell ref="S58:S61"/>
    <mergeCell ref="T58:T61"/>
    <mergeCell ref="U58:U61"/>
    <mergeCell ref="B62:B65"/>
    <mergeCell ref="C62:C65"/>
    <mergeCell ref="D62:D65"/>
    <mergeCell ref="E62:E65"/>
    <mergeCell ref="F62:F65"/>
    <mergeCell ref="G62:G65"/>
    <mergeCell ref="H62:H65"/>
    <mergeCell ref="I62:I65"/>
    <mergeCell ref="R62:R65"/>
    <mergeCell ref="S62:S65"/>
    <mergeCell ref="T62:T65"/>
    <mergeCell ref="U62:U65"/>
    <mergeCell ref="Q58:Q61"/>
    <mergeCell ref="B58:B61"/>
    <mergeCell ref="C58:C61"/>
    <mergeCell ref="D58:D61"/>
    <mergeCell ref="E58:E61"/>
    <mergeCell ref="F58:F61"/>
    <mergeCell ref="G58:G61"/>
    <mergeCell ref="H58:H61"/>
    <mergeCell ref="R66:R69"/>
    <mergeCell ref="S66:S69"/>
    <mergeCell ref="T66:T69"/>
    <mergeCell ref="U66:U69"/>
    <mergeCell ref="B70:B73"/>
    <mergeCell ref="C70:C73"/>
    <mergeCell ref="D70:D73"/>
    <mergeCell ref="E70:E73"/>
    <mergeCell ref="F70:F73"/>
    <mergeCell ref="G70:G73"/>
    <mergeCell ref="H70:H73"/>
    <mergeCell ref="I70:I73"/>
    <mergeCell ref="R70:R73"/>
    <mergeCell ref="S70:S73"/>
    <mergeCell ref="T70:T73"/>
    <mergeCell ref="U70:U73"/>
    <mergeCell ref="Q66:Q69"/>
    <mergeCell ref="B66:B69"/>
    <mergeCell ref="C66:C69"/>
    <mergeCell ref="D66:D69"/>
    <mergeCell ref="E66:E69"/>
    <mergeCell ref="F66:F69"/>
    <mergeCell ref="G66:G69"/>
    <mergeCell ref="H66:H69"/>
    <mergeCell ref="J66:J69"/>
    <mergeCell ref="J70:J73"/>
    <mergeCell ref="R74:R77"/>
    <mergeCell ref="S74:S77"/>
    <mergeCell ref="T74:T77"/>
    <mergeCell ref="U74:U77"/>
    <mergeCell ref="B78:B81"/>
    <mergeCell ref="C78:C81"/>
    <mergeCell ref="D78:D81"/>
    <mergeCell ref="E78:E81"/>
    <mergeCell ref="F78:F81"/>
    <mergeCell ref="G78:G81"/>
    <mergeCell ref="H78:H81"/>
    <mergeCell ref="I78:I81"/>
    <mergeCell ref="R78:R81"/>
    <mergeCell ref="S78:S81"/>
    <mergeCell ref="T78:T81"/>
    <mergeCell ref="U78:U81"/>
    <mergeCell ref="B74:B77"/>
    <mergeCell ref="C74:C77"/>
    <mergeCell ref="D74:D77"/>
    <mergeCell ref="E74:E77"/>
    <mergeCell ref="F74:F77"/>
    <mergeCell ref="G74:G77"/>
    <mergeCell ref="H74:H77"/>
    <mergeCell ref="I74:I77"/>
    <mergeCell ref="J74:J77"/>
    <mergeCell ref="J78:J81"/>
    <mergeCell ref="R82:R85"/>
    <mergeCell ref="S82:S85"/>
    <mergeCell ref="T82:T85"/>
    <mergeCell ref="U82:U85"/>
    <mergeCell ref="B86:B89"/>
    <mergeCell ref="C86:C89"/>
    <mergeCell ref="D86:D89"/>
    <mergeCell ref="E86:E89"/>
    <mergeCell ref="F86:F89"/>
    <mergeCell ref="G86:G89"/>
    <mergeCell ref="H86:H89"/>
    <mergeCell ref="I86:I89"/>
    <mergeCell ref="R86:R89"/>
    <mergeCell ref="S86:S89"/>
    <mergeCell ref="T86:T89"/>
    <mergeCell ref="U86:U89"/>
    <mergeCell ref="B82:B85"/>
    <mergeCell ref="C82:C85"/>
    <mergeCell ref="D82:D85"/>
    <mergeCell ref="E82:E85"/>
    <mergeCell ref="F82:F85"/>
    <mergeCell ref="G82:G85"/>
    <mergeCell ref="H82:H85"/>
    <mergeCell ref="I82:I85"/>
    <mergeCell ref="J82:J85"/>
    <mergeCell ref="J86:J89"/>
    <mergeCell ref="U90:U93"/>
    <mergeCell ref="B94:B97"/>
    <mergeCell ref="C94:C97"/>
    <mergeCell ref="D94:D97"/>
    <mergeCell ref="E94:E97"/>
    <mergeCell ref="F94:F97"/>
    <mergeCell ref="G94:G97"/>
    <mergeCell ref="H94:H97"/>
    <mergeCell ref="I94:I97"/>
    <mergeCell ref="R94:R97"/>
    <mergeCell ref="S94:S97"/>
    <mergeCell ref="T94:T97"/>
    <mergeCell ref="U94:U97"/>
    <mergeCell ref="B90:B93"/>
    <mergeCell ref="C90:C93"/>
    <mergeCell ref="D90:D93"/>
    <mergeCell ref="E90:E93"/>
    <mergeCell ref="F90:F93"/>
    <mergeCell ref="G90:G93"/>
    <mergeCell ref="H90:H93"/>
    <mergeCell ref="I90:I93"/>
    <mergeCell ref="J90:J93"/>
    <mergeCell ref="J94:J97"/>
    <mergeCell ref="K94:K97"/>
    <mergeCell ref="B118:B121"/>
    <mergeCell ref="B122:B125"/>
    <mergeCell ref="B126:B129"/>
    <mergeCell ref="B130:B133"/>
    <mergeCell ref="B134:B137"/>
    <mergeCell ref="C98:C101"/>
    <mergeCell ref="D98:D101"/>
    <mergeCell ref="E98:E101"/>
    <mergeCell ref="F98:F101"/>
    <mergeCell ref="G98:G101"/>
    <mergeCell ref="H98:H101"/>
    <mergeCell ref="I98:I101"/>
    <mergeCell ref="C134:C137"/>
    <mergeCell ref="D134:D137"/>
    <mergeCell ref="R90:R93"/>
    <mergeCell ref="S90:S93"/>
    <mergeCell ref="T90:T93"/>
    <mergeCell ref="J98:J101"/>
    <mergeCell ref="J102:J105"/>
    <mergeCell ref="J106:J109"/>
    <mergeCell ref="J110:J113"/>
    <mergeCell ref="J114:J117"/>
    <mergeCell ref="J118:J121"/>
    <mergeCell ref="J122:J125"/>
    <mergeCell ref="J134:J137"/>
    <mergeCell ref="K98:K101"/>
    <mergeCell ref="K102:K105"/>
    <mergeCell ref="K106:K109"/>
    <mergeCell ref="K110:K113"/>
    <mergeCell ref="K114:K117"/>
    <mergeCell ref="K118:K121"/>
    <mergeCell ref="K122:K125"/>
    <mergeCell ref="E114:E117"/>
    <mergeCell ref="F114:F117"/>
    <mergeCell ref="G114:G117"/>
    <mergeCell ref="H114:H117"/>
    <mergeCell ref="I114:I117"/>
    <mergeCell ref="R98:R101"/>
    <mergeCell ref="C110:C113"/>
    <mergeCell ref="D110:D113"/>
    <mergeCell ref="E110:E113"/>
    <mergeCell ref="F110:F113"/>
    <mergeCell ref="G110:G113"/>
    <mergeCell ref="H110:H113"/>
    <mergeCell ref="I110:I113"/>
    <mergeCell ref="R110:R113"/>
    <mergeCell ref="B98:B101"/>
    <mergeCell ref="B102:B105"/>
    <mergeCell ref="B106:B109"/>
    <mergeCell ref="B110:B113"/>
    <mergeCell ref="B114:B117"/>
    <mergeCell ref="O102:O105"/>
    <mergeCell ref="O106:O109"/>
    <mergeCell ref="O110:O113"/>
    <mergeCell ref="S98:S101"/>
    <mergeCell ref="T98:T101"/>
    <mergeCell ref="U98:U101"/>
    <mergeCell ref="C102:C105"/>
    <mergeCell ref="D102:D105"/>
    <mergeCell ref="E102:E105"/>
    <mergeCell ref="F102:F105"/>
    <mergeCell ref="G102:G105"/>
    <mergeCell ref="H102:H105"/>
    <mergeCell ref="I102:I105"/>
    <mergeCell ref="R102:R105"/>
    <mergeCell ref="S102:S105"/>
    <mergeCell ref="T102:T105"/>
    <mergeCell ref="U102:U105"/>
    <mergeCell ref="N98:N101"/>
    <mergeCell ref="N102:N105"/>
    <mergeCell ref="R106:R109"/>
    <mergeCell ref="S106:S109"/>
    <mergeCell ref="T106:T109"/>
    <mergeCell ref="U106:U109"/>
    <mergeCell ref="Q98:Q101"/>
    <mergeCell ref="C106:C109"/>
    <mergeCell ref="D106:D109"/>
    <mergeCell ref="E106:E109"/>
    <mergeCell ref="F106:F109"/>
    <mergeCell ref="G106:G109"/>
    <mergeCell ref="H106:H109"/>
    <mergeCell ref="I106:I109"/>
    <mergeCell ref="Q106:Q109"/>
    <mergeCell ref="T110:T113"/>
    <mergeCell ref="U110:U113"/>
    <mergeCell ref="N106:N109"/>
    <mergeCell ref="N110:N113"/>
    <mergeCell ref="L106:L109"/>
    <mergeCell ref="L110:L113"/>
    <mergeCell ref="R114:R117"/>
    <mergeCell ref="S114:S117"/>
    <mergeCell ref="T114:T117"/>
    <mergeCell ref="U114:U117"/>
    <mergeCell ref="T118:T121"/>
    <mergeCell ref="U118:U121"/>
    <mergeCell ref="C118:C121"/>
    <mergeCell ref="D118:D121"/>
    <mergeCell ref="E118:E121"/>
    <mergeCell ref="F118:F121"/>
    <mergeCell ref="G118:G121"/>
    <mergeCell ref="H118:H121"/>
    <mergeCell ref="I118:I121"/>
    <mergeCell ref="R118:R121"/>
    <mergeCell ref="S118:S121"/>
    <mergeCell ref="N114:N117"/>
    <mergeCell ref="N118:N121"/>
    <mergeCell ref="L114:L117"/>
    <mergeCell ref="L118:L121"/>
    <mergeCell ref="M114:M117"/>
    <mergeCell ref="M118:M121"/>
    <mergeCell ref="O114:O117"/>
    <mergeCell ref="O118:O121"/>
    <mergeCell ref="P114:P117"/>
    <mergeCell ref="C114:C117"/>
    <mergeCell ref="D114:D117"/>
    <mergeCell ref="C126:C129"/>
    <mergeCell ref="D126:D129"/>
    <mergeCell ref="E126:E129"/>
    <mergeCell ref="F126:F129"/>
    <mergeCell ref="G126:G129"/>
    <mergeCell ref="H126:H129"/>
    <mergeCell ref="I126:I129"/>
    <mergeCell ref="R126:R129"/>
    <mergeCell ref="S126:S129"/>
    <mergeCell ref="T126:T129"/>
    <mergeCell ref="U126:U129"/>
    <mergeCell ref="C122:C125"/>
    <mergeCell ref="D122:D125"/>
    <mergeCell ref="E122:E125"/>
    <mergeCell ref="F122:F125"/>
    <mergeCell ref="G122:G125"/>
    <mergeCell ref="H122:H125"/>
    <mergeCell ref="I122:I125"/>
    <mergeCell ref="Q122:Q125"/>
    <mergeCell ref="R122:R125"/>
    <mergeCell ref="G130:G133"/>
    <mergeCell ref="H130:H133"/>
    <mergeCell ref="I130:I133"/>
    <mergeCell ref="Q130:Q133"/>
    <mergeCell ref="Q114:Q117"/>
    <mergeCell ref="Q90:Q93"/>
    <mergeCell ref="Q82:Q85"/>
    <mergeCell ref="Q74:Q77"/>
    <mergeCell ref="I66:I69"/>
    <mergeCell ref="I58:I61"/>
    <mergeCell ref="I50:I53"/>
    <mergeCell ref="N122:N125"/>
    <mergeCell ref="N126:N129"/>
    <mergeCell ref="N130:N133"/>
    <mergeCell ref="J126:J129"/>
    <mergeCell ref="J130:J133"/>
    <mergeCell ref="Q94:Q97"/>
    <mergeCell ref="Q102:Q105"/>
    <mergeCell ref="Q110:Q113"/>
    <mergeCell ref="Q118:Q121"/>
    <mergeCell ref="Q126:Q129"/>
    <mergeCell ref="G50:G53"/>
    <mergeCell ref="H50:H53"/>
    <mergeCell ref="E134:E137"/>
    <mergeCell ref="F134:F137"/>
    <mergeCell ref="G134:G137"/>
    <mergeCell ref="H134:H137"/>
    <mergeCell ref="I134:I137"/>
    <mergeCell ref="R134:R137"/>
    <mergeCell ref="S134:S137"/>
    <mergeCell ref="T134:T137"/>
    <mergeCell ref="U134:U137"/>
    <mergeCell ref="C130:C133"/>
    <mergeCell ref="D130:D133"/>
    <mergeCell ref="E130:E133"/>
    <mergeCell ref="F130:F133"/>
    <mergeCell ref="J15:X16"/>
    <mergeCell ref="J22:J25"/>
    <mergeCell ref="J18:J21"/>
    <mergeCell ref="K18:K21"/>
    <mergeCell ref="L18:L21"/>
    <mergeCell ref="M18:M21"/>
    <mergeCell ref="N18:N21"/>
    <mergeCell ref="K22:K25"/>
    <mergeCell ref="L22:L25"/>
    <mergeCell ref="M22:M25"/>
    <mergeCell ref="N22:N25"/>
    <mergeCell ref="O18:O21"/>
    <mergeCell ref="P18:P21"/>
    <mergeCell ref="O22:O25"/>
    <mergeCell ref="Q22:Q25"/>
    <mergeCell ref="Q18:Q21"/>
    <mergeCell ref="V17:X17"/>
    <mergeCell ref="T18:T21"/>
    <mergeCell ref="Q30:Q33"/>
    <mergeCell ref="U18:U21"/>
    <mergeCell ref="M26:M29"/>
    <mergeCell ref="P22:P25"/>
    <mergeCell ref="J26:J29"/>
    <mergeCell ref="K26:K29"/>
    <mergeCell ref="L26:L29"/>
    <mergeCell ref="J30:J33"/>
    <mergeCell ref="K30:K33"/>
    <mergeCell ref="L30:L33"/>
    <mergeCell ref="N26:N29"/>
    <mergeCell ref="O26:O29"/>
    <mergeCell ref="P26:P29"/>
    <mergeCell ref="N30:N33"/>
    <mergeCell ref="O30:O33"/>
    <mergeCell ref="P30:P33"/>
    <mergeCell ref="M30:M33"/>
    <mergeCell ref="Q134:Q137"/>
    <mergeCell ref="Q38:Q41"/>
    <mergeCell ref="Q46:Q49"/>
    <mergeCell ref="Q54:Q57"/>
    <mergeCell ref="Q62:Q65"/>
    <mergeCell ref="Q70:Q73"/>
    <mergeCell ref="Q78:Q81"/>
    <mergeCell ref="Q86:Q89"/>
    <mergeCell ref="R130:R133"/>
    <mergeCell ref="S122:S125"/>
    <mergeCell ref="T122:T125"/>
    <mergeCell ref="U122:U125"/>
    <mergeCell ref="S130:S133"/>
    <mergeCell ref="T130:T133"/>
    <mergeCell ref="U130:U133"/>
    <mergeCell ref="S110:S113"/>
  </mergeCells>
  <phoneticPr fontId="9" type="noConversion"/>
  <dataValidations count="30">
    <dataValidation type="list" allowBlank="1" showInputMessage="1" showErrorMessage="1" sqref="V134:V137" xr:uid="{DFE36961-755F-4326-A38D-3E54387CA4A2}">
      <formula1>$BC$18:$BC$33</formula1>
    </dataValidation>
    <dataValidation type="list" allowBlank="1" showInputMessage="1" showErrorMessage="1" sqref="V102:V105" xr:uid="{7F100BD3-704C-425A-BCBB-6E43DC2E9109}">
      <formula1>$AU$18:$AU$33</formula1>
    </dataValidation>
    <dataValidation type="list" allowBlank="1" showInputMessage="1" showErrorMessage="1" sqref="V18:V21" xr:uid="{B5316A82-4407-4C4F-8E08-B5F75F42F549}">
      <formula1>$Z$18:$Z$33</formula1>
    </dataValidation>
    <dataValidation type="list" allowBlank="1" showInputMessage="1" showErrorMessage="1" sqref="V26:V29" xr:uid="{E12BCFE9-C1C7-4258-BBED-5445847690EE}">
      <formula1>$AB$18:$AB$33</formula1>
    </dataValidation>
    <dataValidation type="list" allowBlank="1" showInputMessage="1" showErrorMessage="1" sqref="V30:V33" xr:uid="{D78964F3-2DEE-498F-8E4B-ECF303F36D1A}">
      <formula1>$AC$18:$AC$33</formula1>
    </dataValidation>
    <dataValidation type="list" allowBlank="1" showInputMessage="1" showErrorMessage="1" sqref="V34:V37" xr:uid="{343CE94E-1B2A-4764-A880-19A280C5C265}">
      <formula1>$AD$18:$AD$33</formula1>
    </dataValidation>
    <dataValidation type="list" allowBlank="1" showInputMessage="1" showErrorMessage="1" sqref="V38:V41" xr:uid="{6F941ECF-0D23-4AF7-8AC3-1E6C7117077C}">
      <formula1>$AE$18:$AE$33</formula1>
    </dataValidation>
    <dataValidation type="list" allowBlank="1" showInputMessage="1" showErrorMessage="1" sqref="V46:V49" xr:uid="{F333492E-AA96-44A6-A773-2996E0F70949}">
      <formula1>$AG$18:$AG$33</formula1>
    </dataValidation>
    <dataValidation type="list" allowBlank="1" showInputMessage="1" showErrorMessage="1" sqref="V50:V53" xr:uid="{AFB695AD-9AA7-42AB-9D28-ECE50E063747}">
      <formula1>$AH$18:$AH$33</formula1>
    </dataValidation>
    <dataValidation type="list" allowBlank="1" showInputMessage="1" showErrorMessage="1" sqref="V54:V57" xr:uid="{384C2AE9-29E1-42A7-A0E6-033FF213509A}">
      <formula1>$AI$18:$AI$33</formula1>
    </dataValidation>
    <dataValidation type="list" allowBlank="1" showInputMessage="1" showErrorMessage="1" sqref="V58:V61" xr:uid="{0997A97E-5DF0-4906-AEB2-8511E29D0028}">
      <formula1>$AJ$18:$AJ$33</formula1>
    </dataValidation>
    <dataValidation type="list" allowBlank="1" showInputMessage="1" showErrorMessage="1" sqref="V62:V65" xr:uid="{D9F5CFFF-F484-46C5-BA00-CA8145482F4B}">
      <formula1>$AK$18:$AK$33</formula1>
    </dataValidation>
    <dataValidation type="list" allowBlank="1" showInputMessage="1" showErrorMessage="1" sqref="V42:V43 V45" xr:uid="{CDA15838-10B0-4180-9EA9-7AC5AD7D1836}">
      <formula1>$AF$18:$AF$33</formula1>
    </dataValidation>
    <dataValidation type="list" allowBlank="1" showInputMessage="1" showErrorMessage="1" sqref="V66:V69" xr:uid="{170C9112-FE93-4AC1-85F2-2F06E81125FE}">
      <formula1>$AL$18:$AL$33</formula1>
    </dataValidation>
    <dataValidation type="list" allowBlank="1" showInputMessage="1" showErrorMessage="1" sqref="V70:V73" xr:uid="{D222BA0C-01E7-4D43-B8EF-B301E09990A9}">
      <formula1>$AM$18:$AM$33</formula1>
    </dataValidation>
    <dataValidation type="list" allowBlank="1" showInputMessage="1" showErrorMessage="1" sqref="V74:V77" xr:uid="{BA2E34F6-CF4F-46DE-BF4A-D8CF441BB2E1}">
      <formula1>$AN$18:$AN$33</formula1>
    </dataValidation>
    <dataValidation type="list" allowBlank="1" showInputMessage="1" showErrorMessage="1" sqref="V78:V81" xr:uid="{8D41343B-957D-466D-87CE-1AB8983C13EA}">
      <formula1>$AO$18:$AO$33</formula1>
    </dataValidation>
    <dataValidation type="list" allowBlank="1" showInputMessage="1" showErrorMessage="1" sqref="V82:V85" xr:uid="{5AB375AC-EF41-405F-A54F-2B94A5A5622E}">
      <formula1>$AP$18:$AP$33</formula1>
    </dataValidation>
    <dataValidation type="list" allowBlank="1" showInputMessage="1" showErrorMessage="1" sqref="V86:V89" xr:uid="{A17DAD44-0145-4217-9472-3ACA3A187D63}">
      <formula1>$AQ$18:$AQ$33</formula1>
    </dataValidation>
    <dataValidation type="list" allowBlank="1" showInputMessage="1" showErrorMessage="1" sqref="V90:V93" xr:uid="{477BA87E-12BC-4A15-9C37-0012D44DD729}">
      <formula1>$AR$18:$AR$33</formula1>
    </dataValidation>
    <dataValidation type="list" allowBlank="1" showInputMessage="1" showErrorMessage="1" sqref="V94:V97" xr:uid="{B63ACA2C-E0AF-403B-8742-7491B144B1DC}">
      <formula1>$AS$18:$AS$33</formula1>
    </dataValidation>
    <dataValidation type="list" allowBlank="1" showInputMessage="1" showErrorMessage="1" sqref="V98:V101" xr:uid="{8A38E5C8-D753-4069-9332-9F0B423BF3EE}">
      <formula1>$AT$18:$AT$33</formula1>
    </dataValidation>
    <dataValidation type="list" allowBlank="1" showInputMessage="1" showErrorMessage="1" sqref="V106:V109" xr:uid="{65CE820E-2290-4EB4-BAD8-E194CEF10E96}">
      <formula1>$AV$18:$AV$33</formula1>
    </dataValidation>
    <dataValidation type="list" allowBlank="1" showInputMessage="1" showErrorMessage="1" sqref="V110:V113" xr:uid="{DEFECB48-6001-4B1F-80F3-2C88E21DAE21}">
      <formula1>$AW$18:$AW$33</formula1>
    </dataValidation>
    <dataValidation type="list" allowBlank="1" showInputMessage="1" showErrorMessage="1" sqref="V114:V117" xr:uid="{599661D0-EC78-4210-84C8-276AC7A96FA1}">
      <formula1>$AX$18:$AX$33</formula1>
    </dataValidation>
    <dataValidation type="list" allowBlank="1" showInputMessage="1" showErrorMessage="1" sqref="V118:V121" xr:uid="{AB793C2C-099D-403E-A906-40AD8CFB8C23}">
      <formula1>$AY$18:$AY$33</formula1>
    </dataValidation>
    <dataValidation type="list" allowBlank="1" showInputMessage="1" showErrorMessage="1" sqref="V122:V125" xr:uid="{40C20450-7266-4D5B-A83F-774DB5880E9C}">
      <formula1>$AZ$18:$AZ$33</formula1>
    </dataValidation>
    <dataValidation type="list" allowBlank="1" showInputMessage="1" showErrorMessage="1" sqref="V126:V129" xr:uid="{04C4EE95-0858-4892-88C2-C4CACF8DC0B1}">
      <formula1>$BA$18:$BA$33</formula1>
    </dataValidation>
    <dataValidation type="list" allowBlank="1" showInputMessage="1" showErrorMessage="1" sqref="V130:V133" xr:uid="{BB995D77-E405-42C3-9650-F0761A3457E3}">
      <formula1>$BB$18:$BB$33</formula1>
    </dataValidation>
    <dataValidation type="list" allowBlank="1" showInputMessage="1" showErrorMessage="1" sqref="V22:V25" xr:uid="{F3F1AEC3-8CAB-4EFA-B0A8-36BEC7FCD2F5}">
      <formula1>$AA$18:$AA$33</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C7A9296-71A2-4FF5-A715-AB05165C6B22}">
          <x14:formula1>
            <xm:f>'Config Option - UW'!#REF!</xm:f>
          </x14:formula1>
          <xm:sqref>R18 R22 R26 R30 R34 R38 R42 R46 R50 R54 R58 R62 R66 R70 R74 R78 R82 R86 R90 R94 R98 R102 R106 R110 R114 R118 R122 R126 R130 R134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CD554-1F28-49D4-B2EB-4248E6F11706}">
  <dimension ref="A1:G75"/>
  <sheetViews>
    <sheetView zoomScale="85" zoomScaleNormal="85" workbookViewId="0">
      <selection activeCell="B3" sqref="B3"/>
    </sheetView>
  </sheetViews>
  <sheetFormatPr baseColWidth="10" defaultColWidth="8.83203125" defaultRowHeight="15"/>
  <cols>
    <col min="1" max="1" width="24.33203125" bestFit="1" customWidth="1"/>
    <col min="2" max="2" width="43" bestFit="1" customWidth="1"/>
    <col min="3" max="5" width="21.33203125" customWidth="1"/>
    <col min="6" max="6" width="21.33203125" bestFit="1" customWidth="1"/>
    <col min="7" max="7" width="22" customWidth="1"/>
  </cols>
  <sheetData>
    <row r="1" spans="1:7">
      <c r="A1" s="323" t="s">
        <v>0</v>
      </c>
      <c r="B1" s="324"/>
      <c r="C1" s="324"/>
      <c r="D1" s="324"/>
      <c r="E1" s="324"/>
      <c r="F1" s="324"/>
    </row>
    <row r="2" spans="1:7">
      <c r="A2" s="5" t="s">
        <v>1</v>
      </c>
      <c r="B2" s="5" t="s">
        <v>2</v>
      </c>
      <c r="C2" s="5" t="s">
        <v>3</v>
      </c>
      <c r="D2" s="5" t="s">
        <v>4</v>
      </c>
      <c r="E2" s="5" t="s">
        <v>5</v>
      </c>
      <c r="F2" s="5" t="s">
        <v>6</v>
      </c>
    </row>
    <row r="3" spans="1:7">
      <c r="A3" s="36" t="s">
        <v>9</v>
      </c>
      <c r="B3" s="15" t="s">
        <v>10</v>
      </c>
      <c r="C3" s="15">
        <v>0</v>
      </c>
      <c r="D3" s="15"/>
      <c r="E3" s="15"/>
      <c r="F3" s="15"/>
    </row>
    <row r="4" spans="1:7">
      <c r="A4" s="7"/>
      <c r="B4" s="7"/>
      <c r="C4" s="7"/>
      <c r="D4" s="7"/>
      <c r="E4" s="7"/>
      <c r="F4" s="125"/>
    </row>
    <row r="5" spans="1:7">
      <c r="A5" s="7" t="s">
        <v>21</v>
      </c>
      <c r="B5" s="7" t="s">
        <v>264</v>
      </c>
      <c r="C5" s="7"/>
      <c r="D5" s="7"/>
      <c r="E5" s="7"/>
      <c r="F5" s="125">
        <v>2.97</v>
      </c>
      <c r="G5" s="2"/>
    </row>
    <row r="6" spans="1:7">
      <c r="A6" s="7" t="s">
        <v>25</v>
      </c>
      <c r="B6" s="7" t="s">
        <v>1695</v>
      </c>
      <c r="C6" s="12"/>
      <c r="D6" s="13"/>
      <c r="E6" s="14"/>
      <c r="F6" s="125">
        <v>0</v>
      </c>
      <c r="G6" s="2"/>
    </row>
    <row r="7" spans="1:7">
      <c r="A7" s="7" t="s">
        <v>21</v>
      </c>
      <c r="B7" s="7" t="s">
        <v>1696</v>
      </c>
      <c r="C7" s="95"/>
      <c r="D7" s="95"/>
      <c r="E7" s="95"/>
      <c r="F7" s="125">
        <v>2.4</v>
      </c>
      <c r="G7" s="2"/>
    </row>
    <row r="8" spans="1:7" ht="16">
      <c r="A8" s="7" t="s">
        <v>21</v>
      </c>
      <c r="B8" s="75" t="s">
        <v>1697</v>
      </c>
      <c r="C8" s="7"/>
      <c r="D8" s="7"/>
      <c r="E8" s="7"/>
      <c r="F8" s="125">
        <v>4.2104999999999997</v>
      </c>
      <c r="G8" s="2"/>
    </row>
    <row r="9" spans="1:7">
      <c r="A9" s="7" t="s">
        <v>21</v>
      </c>
      <c r="B9" s="7" t="s">
        <v>153</v>
      </c>
      <c r="C9" s="7"/>
      <c r="D9" s="7"/>
      <c r="E9" s="7"/>
      <c r="F9" s="125">
        <v>2.4255</v>
      </c>
      <c r="G9" s="2"/>
    </row>
    <row r="10" spans="1:7">
      <c r="A10" s="7" t="s">
        <v>21</v>
      </c>
      <c r="B10" s="7" t="s">
        <v>1698</v>
      </c>
      <c r="C10" s="7"/>
      <c r="D10" s="7"/>
      <c r="E10" s="7"/>
      <c r="F10" s="125">
        <v>6.28</v>
      </c>
      <c r="G10" s="2"/>
    </row>
    <row r="11" spans="1:7">
      <c r="A11" s="7" t="s">
        <v>21</v>
      </c>
      <c r="B11" s="7" t="s">
        <v>1699</v>
      </c>
      <c r="C11" s="7"/>
      <c r="D11" s="7"/>
      <c r="E11" s="7"/>
      <c r="F11" s="125">
        <v>4.2</v>
      </c>
      <c r="G11" s="2"/>
    </row>
    <row r="12" spans="1:7" ht="16">
      <c r="A12" s="7" t="s">
        <v>25</v>
      </c>
      <c r="B12" s="75" t="s">
        <v>1700</v>
      </c>
      <c r="C12" s="7"/>
      <c r="D12" s="7"/>
      <c r="E12" s="7"/>
      <c r="F12" s="125">
        <v>4.3995000000000006</v>
      </c>
      <c r="G12" s="2"/>
    </row>
    <row r="13" spans="1:7">
      <c r="A13" s="7" t="s">
        <v>25</v>
      </c>
      <c r="B13" s="7" t="s">
        <v>1701</v>
      </c>
      <c r="C13" s="7"/>
      <c r="D13" s="7"/>
      <c r="E13" s="7"/>
      <c r="F13" s="125">
        <v>14.658000000000001</v>
      </c>
      <c r="G13" s="2"/>
    </row>
    <row r="14" spans="1:7">
      <c r="A14" s="7" t="s">
        <v>25</v>
      </c>
      <c r="B14" s="7" t="s">
        <v>1702</v>
      </c>
      <c r="C14" s="7"/>
      <c r="D14" s="7"/>
      <c r="E14" s="7"/>
      <c r="F14" s="125">
        <v>14.658000000000001</v>
      </c>
      <c r="G14" s="2"/>
    </row>
    <row r="15" spans="1:7">
      <c r="A15" s="7" t="s">
        <v>25</v>
      </c>
      <c r="B15" s="7" t="s">
        <v>282</v>
      </c>
      <c r="C15" s="7"/>
      <c r="D15" s="7"/>
      <c r="E15" s="7"/>
      <c r="F15" s="125">
        <v>9.9015000000000004</v>
      </c>
      <c r="G15" s="2"/>
    </row>
    <row r="16" spans="1:7" ht="16">
      <c r="A16" s="7" t="s">
        <v>25</v>
      </c>
      <c r="B16" s="75" t="s">
        <v>1703</v>
      </c>
      <c r="C16" s="7"/>
      <c r="D16" s="7"/>
      <c r="E16" s="7"/>
      <c r="F16" s="125">
        <v>31.626000000000001</v>
      </c>
      <c r="G16" s="2"/>
    </row>
    <row r="17" spans="1:7">
      <c r="A17" s="7" t="s">
        <v>25</v>
      </c>
      <c r="B17" s="7" t="s">
        <v>235</v>
      </c>
      <c r="C17" s="7"/>
      <c r="D17" s="7"/>
      <c r="E17" s="7"/>
      <c r="F17" s="125">
        <v>4.34</v>
      </c>
      <c r="G17" s="2"/>
    </row>
    <row r="18" spans="1:7" ht="14" customHeight="1">
      <c r="A18" s="7" t="s">
        <v>25</v>
      </c>
      <c r="B18" s="7" t="s">
        <v>1704</v>
      </c>
      <c r="C18" s="7"/>
      <c r="D18" s="7"/>
      <c r="E18" s="7"/>
      <c r="F18" s="125">
        <v>3.54</v>
      </c>
      <c r="G18" s="2"/>
    </row>
    <row r="19" spans="1:7">
      <c r="A19" s="7" t="s">
        <v>25</v>
      </c>
      <c r="B19" s="7" t="s">
        <v>1705</v>
      </c>
      <c r="C19" s="7"/>
      <c r="D19" s="7"/>
      <c r="E19" s="7"/>
      <c r="F19" s="125">
        <v>4.431</v>
      </c>
      <c r="G19" s="2"/>
    </row>
    <row r="20" spans="1:7">
      <c r="A20" s="7" t="s">
        <v>25</v>
      </c>
      <c r="B20" s="7" t="s">
        <v>1706</v>
      </c>
      <c r="C20" s="7"/>
      <c r="D20" s="7"/>
      <c r="E20" s="7"/>
      <c r="F20" s="125">
        <v>0.86099999999999999</v>
      </c>
      <c r="G20" s="2"/>
    </row>
    <row r="21" spans="1:7">
      <c r="A21" s="7" t="s">
        <v>49</v>
      </c>
      <c r="B21" s="7" t="s">
        <v>201</v>
      </c>
      <c r="C21" s="12"/>
      <c r="D21" s="13"/>
      <c r="E21" s="13"/>
      <c r="F21" s="125">
        <v>2.2680000000000002</v>
      </c>
      <c r="G21" s="2"/>
    </row>
    <row r="22" spans="1:7">
      <c r="A22" s="7" t="s">
        <v>49</v>
      </c>
      <c r="B22" s="7" t="s">
        <v>1707</v>
      </c>
      <c r="C22" s="12"/>
      <c r="D22" s="13"/>
      <c r="E22" s="13"/>
      <c r="F22" s="125">
        <v>2.96</v>
      </c>
      <c r="G22" s="2"/>
    </row>
    <row r="23" spans="1:7" ht="16">
      <c r="A23" s="7" t="s">
        <v>49</v>
      </c>
      <c r="B23" s="75" t="s">
        <v>1708</v>
      </c>
      <c r="C23" s="7"/>
      <c r="D23" s="7"/>
      <c r="E23" s="7"/>
      <c r="F23" s="125">
        <v>3.2235</v>
      </c>
      <c r="G23" s="2"/>
    </row>
    <row r="24" spans="1:7">
      <c r="A24" s="7" t="s">
        <v>49</v>
      </c>
      <c r="B24" s="7" t="s">
        <v>166</v>
      </c>
      <c r="C24" s="7"/>
      <c r="D24" s="7"/>
      <c r="E24" s="7"/>
      <c r="F24" s="125">
        <v>3.0659999999999998</v>
      </c>
      <c r="G24" s="2"/>
    </row>
    <row r="25" spans="1:7">
      <c r="A25" s="7" t="s">
        <v>49</v>
      </c>
      <c r="B25" s="7" t="s">
        <v>1709</v>
      </c>
      <c r="C25" s="7"/>
      <c r="D25" s="7"/>
      <c r="E25" s="7"/>
      <c r="F25" s="125">
        <v>6.28</v>
      </c>
      <c r="G25" s="2"/>
    </row>
    <row r="26" spans="1:7">
      <c r="A26" s="7" t="s">
        <v>49</v>
      </c>
      <c r="B26" s="7" t="s">
        <v>1710</v>
      </c>
      <c r="C26" s="7"/>
      <c r="D26" s="7"/>
      <c r="E26" s="7"/>
      <c r="F26" s="125">
        <v>3.5385000000000004</v>
      </c>
      <c r="G26" s="2"/>
    </row>
    <row r="27" spans="1:7">
      <c r="A27" s="7" t="s">
        <v>64</v>
      </c>
      <c r="B27" s="7" t="s">
        <v>1711</v>
      </c>
      <c r="C27" s="11"/>
      <c r="D27" s="11"/>
      <c r="E27" s="11"/>
      <c r="F27" s="125">
        <v>4.3995000000000006</v>
      </c>
      <c r="G27" s="2"/>
    </row>
    <row r="28" spans="1:7">
      <c r="A28" s="7" t="s">
        <v>64</v>
      </c>
      <c r="B28" s="7" t="s">
        <v>1712</v>
      </c>
      <c r="C28" s="11"/>
      <c r="D28" s="11"/>
      <c r="E28" s="11"/>
      <c r="F28" s="125">
        <v>14.658000000000001</v>
      </c>
      <c r="G28" s="2"/>
    </row>
    <row r="29" spans="1:7">
      <c r="A29" s="7" t="s">
        <v>64</v>
      </c>
      <c r="B29" s="7" t="s">
        <v>1713</v>
      </c>
      <c r="C29" s="11"/>
      <c r="D29" s="11"/>
      <c r="E29" s="11"/>
      <c r="F29" s="125">
        <v>14.658000000000001</v>
      </c>
      <c r="G29" s="2"/>
    </row>
    <row r="30" spans="1:7">
      <c r="A30" s="7" t="s">
        <v>64</v>
      </c>
      <c r="B30" s="7" t="s">
        <v>197</v>
      </c>
      <c r="C30" s="11"/>
      <c r="D30" s="11"/>
      <c r="E30" s="11"/>
      <c r="F30" s="125">
        <v>10.311</v>
      </c>
      <c r="G30" s="2"/>
    </row>
    <row r="31" spans="1:7">
      <c r="A31" s="7" t="s">
        <v>64</v>
      </c>
      <c r="B31" s="7" t="s">
        <v>1714</v>
      </c>
      <c r="C31" s="11"/>
      <c r="D31" s="11"/>
      <c r="E31" s="11"/>
      <c r="F31" s="125">
        <v>31.626000000000001</v>
      </c>
      <c r="G31" s="2"/>
    </row>
    <row r="32" spans="1:7" ht="16">
      <c r="A32" s="7" t="s">
        <v>64</v>
      </c>
      <c r="B32" s="75" t="s">
        <v>1715</v>
      </c>
      <c r="C32" s="11"/>
      <c r="D32" s="11"/>
      <c r="E32" s="11"/>
      <c r="F32" s="125">
        <v>4.3365</v>
      </c>
      <c r="G32" s="2"/>
    </row>
    <row r="33" spans="1:7">
      <c r="A33" s="7" t="s">
        <v>64</v>
      </c>
      <c r="B33" s="7" t="s">
        <v>1716</v>
      </c>
      <c r="C33" s="11"/>
      <c r="D33" s="11"/>
      <c r="E33" s="11"/>
      <c r="F33" s="125">
        <v>3.5385000000000004</v>
      </c>
      <c r="G33" s="2"/>
    </row>
    <row r="34" spans="1:7">
      <c r="A34" s="7" t="s">
        <v>64</v>
      </c>
      <c r="B34" s="7" t="s">
        <v>1717</v>
      </c>
      <c r="C34" s="11"/>
      <c r="D34" s="11"/>
      <c r="E34" s="11"/>
      <c r="F34" s="125">
        <v>4.431</v>
      </c>
      <c r="G34" s="2"/>
    </row>
    <row r="35" spans="1:7">
      <c r="A35" s="133" t="s">
        <v>64</v>
      </c>
      <c r="B35" s="7" t="s">
        <v>1086</v>
      </c>
      <c r="C35" s="11"/>
      <c r="D35" s="11"/>
      <c r="E35" s="11"/>
      <c r="F35" s="125">
        <v>0.86099999999999999</v>
      </c>
      <c r="G35" s="2"/>
    </row>
    <row r="36" spans="1:7">
      <c r="G36" s="2"/>
    </row>
    <row r="37" spans="1:7">
      <c r="B37" s="127" t="s">
        <v>1718</v>
      </c>
      <c r="C37" s="4" t="s">
        <v>1719</v>
      </c>
      <c r="D37" s="4" t="s">
        <v>1720</v>
      </c>
      <c r="G37" s="2"/>
    </row>
    <row r="38" spans="1:7">
      <c r="A38" s="7" t="s">
        <v>21</v>
      </c>
      <c r="B38" s="12">
        <v>32</v>
      </c>
      <c r="C38" s="95">
        <v>1.8749999999999999E-2</v>
      </c>
      <c r="D38" s="95"/>
      <c r="F38" s="2"/>
    </row>
    <row r="39" spans="1:7">
      <c r="A39" s="7" t="s">
        <v>25</v>
      </c>
      <c r="B39" s="12">
        <v>70</v>
      </c>
      <c r="C39" s="95">
        <v>1.8749999999999999E-2</v>
      </c>
      <c r="D39" s="95"/>
      <c r="F39" s="2"/>
    </row>
    <row r="40" spans="1:7">
      <c r="A40" s="7" t="s">
        <v>49</v>
      </c>
      <c r="B40" s="12">
        <v>39</v>
      </c>
      <c r="C40" s="95">
        <v>1.8749999999999999E-2</v>
      </c>
      <c r="D40" s="95">
        <v>4.7600000000000003E-2</v>
      </c>
      <c r="F40" s="2"/>
    </row>
    <row r="41" spans="1:7">
      <c r="A41" s="7" t="s">
        <v>53</v>
      </c>
      <c r="B41" s="12">
        <v>65</v>
      </c>
      <c r="C41" s="95">
        <v>1.8749999999999999E-2</v>
      </c>
      <c r="D41" s="95">
        <v>4.7600000000000003E-2</v>
      </c>
      <c r="F41" s="2"/>
    </row>
    <row r="42" spans="1:7">
      <c r="A42" s="7" t="s">
        <v>64</v>
      </c>
      <c r="B42" s="12">
        <v>75</v>
      </c>
      <c r="C42" s="95">
        <v>1.8749999999999999E-2</v>
      </c>
      <c r="D42" s="95">
        <v>4.7600000000000003E-2</v>
      </c>
      <c r="F42" s="2"/>
    </row>
    <row r="43" spans="1:7">
      <c r="F43" s="2"/>
    </row>
    <row r="51" ht="14" customHeight="1"/>
    <row r="52" ht="14" customHeight="1"/>
    <row r="53" ht="14" customHeight="1"/>
    <row r="54" ht="14" customHeight="1"/>
    <row r="75" ht="17" customHeight="1"/>
  </sheetData>
  <mergeCells count="1">
    <mergeCell ref="A1:F1"/>
  </mergeCells>
  <phoneticPr fontId="9" type="noConversion"/>
  <conditionalFormatting sqref="B43:B1048576 B1:B37">
    <cfRule type="duplicateValues" dxfId="0"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F5A9F-2F77-4993-ACFD-59040B6BE574}">
  <sheetPr>
    <pageSetUpPr fitToPage="1"/>
  </sheetPr>
  <dimension ref="A1:P25"/>
  <sheetViews>
    <sheetView zoomScale="80" zoomScaleNormal="80" workbookViewId="0">
      <selection activeCell="J22" sqref="J22"/>
    </sheetView>
  </sheetViews>
  <sheetFormatPr baseColWidth="10" defaultColWidth="8.83203125" defaultRowHeight="15"/>
  <cols>
    <col min="1" max="1" width="25.33203125" style="60" customWidth="1"/>
    <col min="2" max="2" width="30.6640625" style="60" customWidth="1"/>
    <col min="3" max="3" width="9.1640625" style="60" bestFit="1" customWidth="1"/>
    <col min="4" max="4" width="9.1640625" style="60" customWidth="1"/>
    <col min="5" max="5" width="25.33203125" style="60" customWidth="1"/>
    <col min="6" max="6" width="30.6640625" style="60" customWidth="1"/>
    <col min="7" max="8" width="9.1640625" style="60" customWidth="1"/>
    <col min="9" max="9" width="23.6640625" style="60" customWidth="1"/>
    <col min="10" max="10" width="32" style="60" bestFit="1" customWidth="1"/>
    <col min="11" max="11" width="10.83203125" style="60" bestFit="1" customWidth="1"/>
    <col min="12" max="12" width="8.83203125" style="60"/>
    <col min="13" max="13" width="30" style="60" bestFit="1" customWidth="1"/>
    <col min="14" max="15" width="8.83203125" style="60"/>
    <col min="16" max="16" width="17.5" style="60" customWidth="1"/>
    <col min="17" max="16384" width="8.83203125" style="60"/>
  </cols>
  <sheetData>
    <row r="1" spans="1:16" ht="59" customHeight="1">
      <c r="B1" s="325" t="s">
        <v>1721</v>
      </c>
      <c r="C1" s="325"/>
      <c r="D1" s="80"/>
      <c r="E1" s="80"/>
      <c r="F1" s="326" t="s">
        <v>1722</v>
      </c>
      <c r="G1" s="326"/>
      <c r="H1" s="80"/>
      <c r="I1" s="80"/>
      <c r="J1" s="325" t="s">
        <v>1723</v>
      </c>
      <c r="K1" s="325"/>
    </row>
    <row r="2" spans="1:16" ht="163.25" customHeight="1">
      <c r="B2" s="81"/>
      <c r="C2" s="82"/>
      <c r="D2" s="84"/>
      <c r="E2" s="80"/>
      <c r="F2" s="98"/>
      <c r="G2" s="83"/>
      <c r="H2" s="84"/>
      <c r="I2" s="84"/>
      <c r="J2" s="81"/>
      <c r="K2" s="82"/>
    </row>
    <row r="3" spans="1:16" ht="27.5" customHeight="1">
      <c r="B3" s="329" t="s">
        <v>1724</v>
      </c>
      <c r="C3" s="330"/>
      <c r="D3" s="80"/>
      <c r="E3" s="80"/>
      <c r="F3" s="328" t="s">
        <v>1725</v>
      </c>
      <c r="G3" s="328"/>
      <c r="H3" s="80"/>
      <c r="I3" s="80"/>
      <c r="J3" s="329" t="s">
        <v>1725</v>
      </c>
      <c r="K3" s="330"/>
    </row>
    <row r="4" spans="1:16">
      <c r="B4" s="328" t="s">
        <v>1726</v>
      </c>
      <c r="C4" s="328"/>
      <c r="D4" s="80"/>
      <c r="E4" s="80"/>
      <c r="F4" s="326" t="s">
        <v>1726</v>
      </c>
      <c r="G4" s="326"/>
      <c r="H4" s="80"/>
      <c r="I4" s="80"/>
      <c r="J4" s="328" t="s">
        <v>1726</v>
      </c>
      <c r="K4" s="328"/>
    </row>
    <row r="5" spans="1:16">
      <c r="B5" s="326" t="s">
        <v>1727</v>
      </c>
      <c r="C5" s="326"/>
      <c r="D5" s="80"/>
      <c r="E5" s="80"/>
      <c r="F5" s="326" t="s">
        <v>1728</v>
      </c>
      <c r="G5" s="326"/>
      <c r="H5" s="80"/>
      <c r="I5" s="80"/>
      <c r="J5" s="326" t="s">
        <v>1729</v>
      </c>
      <c r="K5" s="326"/>
    </row>
    <row r="6" spans="1:16">
      <c r="B6" s="326" t="s">
        <v>1730</v>
      </c>
      <c r="C6" s="326"/>
      <c r="D6" s="80"/>
      <c r="E6" s="80"/>
      <c r="F6" s="326" t="s">
        <v>1731</v>
      </c>
      <c r="G6" s="326"/>
      <c r="H6" s="80"/>
      <c r="I6" s="80"/>
      <c r="J6" s="326" t="s">
        <v>1732</v>
      </c>
      <c r="K6" s="326"/>
    </row>
    <row r="7" spans="1:16">
      <c r="B7" s="327" t="s">
        <v>1733</v>
      </c>
      <c r="C7" s="327"/>
      <c r="D7" s="87"/>
      <c r="E7" s="87"/>
      <c r="F7" s="327" t="s">
        <v>1734</v>
      </c>
      <c r="G7" s="327"/>
      <c r="H7" s="87"/>
      <c r="I7" s="87"/>
      <c r="J7" s="334" t="s">
        <v>1735</v>
      </c>
      <c r="K7" s="334"/>
    </row>
    <row r="8" spans="1:16">
      <c r="B8" s="326" t="s">
        <v>1736</v>
      </c>
      <c r="C8" s="326"/>
      <c r="D8" s="80"/>
      <c r="E8" s="80"/>
      <c r="F8" s="326" t="s">
        <v>1737</v>
      </c>
      <c r="G8" s="326"/>
      <c r="H8" s="80"/>
      <c r="I8" s="80"/>
      <c r="J8" s="326" t="s">
        <v>1738</v>
      </c>
      <c r="K8" s="326"/>
    </row>
    <row r="9" spans="1:16" ht="137" customHeight="1">
      <c r="B9" s="332" t="s">
        <v>1739</v>
      </c>
      <c r="C9" s="333"/>
      <c r="D9" s="88"/>
      <c r="E9" s="88"/>
      <c r="F9" s="332" t="s">
        <v>1740</v>
      </c>
      <c r="G9" s="333"/>
      <c r="H9" s="88"/>
      <c r="I9" s="88"/>
      <c r="J9" s="332" t="s">
        <v>1740</v>
      </c>
      <c r="K9" s="333"/>
      <c r="N9" s="254"/>
      <c r="P9" s="100"/>
    </row>
    <row r="10" spans="1:16" ht="16">
      <c r="B10" s="52" t="s">
        <v>1741</v>
      </c>
      <c r="C10" s="255">
        <v>39</v>
      </c>
      <c r="D10" s="89"/>
      <c r="E10" s="89"/>
      <c r="F10" s="52" t="s">
        <v>1741</v>
      </c>
      <c r="G10" s="58">
        <v>65</v>
      </c>
      <c r="H10" s="91"/>
      <c r="I10" s="91"/>
      <c r="J10" s="52" t="s">
        <v>1741</v>
      </c>
      <c r="K10" s="58">
        <v>75</v>
      </c>
      <c r="L10" s="61"/>
      <c r="N10" s="254"/>
      <c r="P10" s="100"/>
    </row>
    <row r="11" spans="1:16" ht="48">
      <c r="B11" s="53" t="s">
        <v>1742</v>
      </c>
      <c r="C11" s="62">
        <v>4.7600000000000003E-2</v>
      </c>
      <c r="D11" s="90"/>
      <c r="E11" s="90"/>
      <c r="F11" s="53" t="s">
        <v>1742</v>
      </c>
      <c r="G11" s="54">
        <v>4.7600000000000003E-2</v>
      </c>
      <c r="H11" s="97"/>
      <c r="I11" s="97"/>
      <c r="J11" s="53" t="s">
        <v>1742</v>
      </c>
      <c r="K11" s="54">
        <v>4.7600000000000003E-2</v>
      </c>
      <c r="M11" s="256"/>
    </row>
    <row r="12" spans="1:16" ht="48">
      <c r="B12" s="92" t="s">
        <v>1743</v>
      </c>
      <c r="C12" s="93">
        <v>0.1875</v>
      </c>
      <c r="D12" s="90"/>
      <c r="E12" s="90"/>
      <c r="F12" s="92" t="s">
        <v>1743</v>
      </c>
      <c r="G12" s="99">
        <v>0.1875</v>
      </c>
      <c r="H12" s="97"/>
      <c r="I12" s="97"/>
      <c r="J12" s="53" t="s">
        <v>1743</v>
      </c>
      <c r="K12" s="54">
        <v>0.1875</v>
      </c>
      <c r="M12" s="256"/>
    </row>
    <row r="13" spans="1:16" ht="14.5" customHeight="1">
      <c r="A13" s="331" t="s">
        <v>1744</v>
      </c>
      <c r="B13" s="331"/>
      <c r="C13" s="331"/>
      <c r="D13" s="94"/>
      <c r="E13" s="331" t="s">
        <v>1744</v>
      </c>
      <c r="F13" s="331"/>
      <c r="G13" s="331"/>
      <c r="H13" s="86"/>
      <c r="I13" s="85"/>
      <c r="J13" s="56" t="s">
        <v>1744</v>
      </c>
      <c r="K13" s="56"/>
      <c r="M13" s="256"/>
    </row>
    <row r="14" spans="1:16" ht="240">
      <c r="A14" s="95"/>
      <c r="B14" s="257" t="s">
        <v>1745</v>
      </c>
      <c r="C14" s="57">
        <v>0</v>
      </c>
      <c r="D14" s="89"/>
      <c r="E14" s="57"/>
      <c r="F14" s="257" t="s">
        <v>1746</v>
      </c>
      <c r="G14" s="57">
        <v>5.3655000000000008</v>
      </c>
      <c r="H14" s="89"/>
      <c r="I14" s="57"/>
      <c r="J14" s="257" t="s">
        <v>1746</v>
      </c>
      <c r="K14" s="57">
        <v>5.3655000000000008</v>
      </c>
    </row>
    <row r="15" spans="1:16" ht="128">
      <c r="A15" s="95"/>
      <c r="B15" s="63" t="s">
        <v>1747</v>
      </c>
      <c r="C15" s="58">
        <v>2.9609999999999999</v>
      </c>
      <c r="D15" s="91"/>
      <c r="E15" s="58"/>
      <c r="F15" s="257" t="s">
        <v>1748</v>
      </c>
      <c r="G15" s="57">
        <v>14.658000000000001</v>
      </c>
      <c r="I15" s="57"/>
      <c r="J15" s="257" t="s">
        <v>1748</v>
      </c>
      <c r="K15" s="57">
        <v>14.658000000000001</v>
      </c>
    </row>
    <row r="16" spans="1:16" ht="96">
      <c r="A16" s="96"/>
      <c r="B16" s="257" t="s">
        <v>1749</v>
      </c>
      <c r="C16" s="58">
        <v>2.2680000000000002</v>
      </c>
      <c r="D16" s="91"/>
      <c r="E16" s="58"/>
      <c r="F16" s="257" t="s">
        <v>1750</v>
      </c>
      <c r="G16" s="57">
        <v>14.658000000000001</v>
      </c>
      <c r="H16" s="89"/>
      <c r="I16" s="57"/>
      <c r="J16" s="257" t="s">
        <v>1750</v>
      </c>
      <c r="K16" s="57">
        <v>14.658000000000001</v>
      </c>
    </row>
    <row r="17" spans="1:11" ht="176">
      <c r="A17" s="96"/>
      <c r="B17" s="257" t="s">
        <v>1751</v>
      </c>
      <c r="C17" s="58">
        <v>3.2235</v>
      </c>
      <c r="D17" s="91"/>
      <c r="E17" s="58"/>
      <c r="F17" s="257" t="s">
        <v>1752</v>
      </c>
      <c r="G17" s="57">
        <v>10.311</v>
      </c>
      <c r="H17" s="89"/>
      <c r="I17" s="57"/>
      <c r="J17" s="257" t="s">
        <v>1752</v>
      </c>
      <c r="K17" s="57">
        <v>10.311</v>
      </c>
    </row>
    <row r="18" spans="1:11" ht="156.5" customHeight="1">
      <c r="A18" s="96"/>
      <c r="B18" s="257" t="s">
        <v>1753</v>
      </c>
      <c r="C18" s="58">
        <v>3.0659999999999998</v>
      </c>
      <c r="D18" s="91"/>
      <c r="E18" s="58"/>
      <c r="F18" s="257" t="s">
        <v>1754</v>
      </c>
      <c r="G18" s="57">
        <v>31.63</v>
      </c>
      <c r="H18" s="89"/>
      <c r="I18" s="57"/>
      <c r="J18" s="257" t="s">
        <v>1754</v>
      </c>
      <c r="K18" s="57">
        <v>31.63</v>
      </c>
    </row>
    <row r="19" spans="1:11" ht="97.25" customHeight="1">
      <c r="A19" s="96"/>
      <c r="B19" s="257" t="s">
        <v>1755</v>
      </c>
      <c r="C19" s="58">
        <v>4.2</v>
      </c>
      <c r="D19" s="91"/>
      <c r="E19" s="58"/>
      <c r="F19" s="257" t="s">
        <v>1756</v>
      </c>
      <c r="G19" s="57">
        <v>4.3365</v>
      </c>
      <c r="H19" s="89"/>
      <c r="I19" s="57"/>
      <c r="J19" s="257" t="s">
        <v>1756</v>
      </c>
      <c r="K19" s="57">
        <v>4.34</v>
      </c>
    </row>
    <row r="20" spans="1:11" ht="116" customHeight="1">
      <c r="A20" s="96"/>
      <c r="B20" s="257" t="s">
        <v>1757</v>
      </c>
      <c r="C20" s="58">
        <v>3.5385000000000004</v>
      </c>
      <c r="D20" s="91"/>
      <c r="E20" s="58"/>
      <c r="F20" s="257" t="s">
        <v>1758</v>
      </c>
      <c r="G20" s="57">
        <v>4.3995000000000006</v>
      </c>
      <c r="H20" s="89"/>
      <c r="I20" s="57"/>
      <c r="J20" s="257" t="s">
        <v>1758</v>
      </c>
      <c r="K20" s="57">
        <v>3.5385000000000004</v>
      </c>
    </row>
    <row r="21" spans="1:11" ht="205.25" customHeight="1">
      <c r="A21" s="96"/>
      <c r="B21" s="257" t="s">
        <v>1759</v>
      </c>
      <c r="C21" s="58">
        <v>6.2790000000000008</v>
      </c>
      <c r="D21" s="91"/>
      <c r="E21" s="58"/>
      <c r="F21" s="257" t="s">
        <v>1760</v>
      </c>
      <c r="G21" s="57">
        <v>3.5385000000000004</v>
      </c>
      <c r="H21" s="89"/>
      <c r="I21" s="57"/>
      <c r="J21" s="257" t="s">
        <v>1760</v>
      </c>
      <c r="K21" s="57">
        <v>3.54</v>
      </c>
    </row>
    <row r="22" spans="1:11" ht="206.5" customHeight="1">
      <c r="A22" s="96"/>
      <c r="B22" s="257" t="s">
        <v>1761</v>
      </c>
      <c r="C22" s="57">
        <v>2.9715000000000003</v>
      </c>
      <c r="D22" s="89"/>
      <c r="E22" s="58"/>
      <c r="F22" s="257" t="s">
        <v>1762</v>
      </c>
      <c r="G22" s="57">
        <v>4.431</v>
      </c>
      <c r="H22" s="89"/>
      <c r="I22" s="57"/>
      <c r="J22" s="257" t="s">
        <v>1762</v>
      </c>
      <c r="K22" s="57">
        <v>4.43</v>
      </c>
    </row>
    <row r="23" spans="1:11" ht="120.5" customHeight="1">
      <c r="E23" s="57"/>
      <c r="F23" s="63" t="s">
        <v>1763</v>
      </c>
      <c r="G23" s="57">
        <v>0.86099999999999999</v>
      </c>
      <c r="H23" s="89"/>
      <c r="I23" s="57"/>
      <c r="J23" s="257" t="s">
        <v>1764</v>
      </c>
      <c r="K23" s="57">
        <v>0.86</v>
      </c>
    </row>
    <row r="24" spans="1:11" ht="64">
      <c r="E24" s="96"/>
      <c r="F24" s="257" t="s">
        <v>1761</v>
      </c>
      <c r="G24" s="57">
        <v>2.9715000000000003</v>
      </c>
      <c r="H24" s="89"/>
      <c r="I24" s="57"/>
      <c r="J24" s="257" t="s">
        <v>1761</v>
      </c>
      <c r="K24" s="57">
        <v>2.97</v>
      </c>
    </row>
    <row r="25" spans="1:11" ht="60.5" customHeight="1"/>
  </sheetData>
  <sheetProtection algorithmName="SHA-512" hashValue="/QNduWL31rLo8AOf9JWJGQzjGpb79o3ZqztU7wRUfo3Sj/T0GdLWlxpKSARJeYtGfT190yQIZzsmBgy+rRMSHg==" saltValue="jJToTmDujBF9sVP/K8uPFw==" spinCount="100000" sheet="1" objects="1" scenarios="1"/>
  <mergeCells count="26">
    <mergeCell ref="J3:K3"/>
    <mergeCell ref="A13:C13"/>
    <mergeCell ref="E13:G13"/>
    <mergeCell ref="B9:C9"/>
    <mergeCell ref="F9:G9"/>
    <mergeCell ref="J9:K9"/>
    <mergeCell ref="J7:K7"/>
    <mergeCell ref="B8:C8"/>
    <mergeCell ref="F8:G8"/>
    <mergeCell ref="J8:K8"/>
    <mergeCell ref="B1:C1"/>
    <mergeCell ref="B5:C5"/>
    <mergeCell ref="B7:C7"/>
    <mergeCell ref="F1:G1"/>
    <mergeCell ref="J1:K1"/>
    <mergeCell ref="F5:G5"/>
    <mergeCell ref="J5:K5"/>
    <mergeCell ref="F7:G7"/>
    <mergeCell ref="B6:C6"/>
    <mergeCell ref="F6:G6"/>
    <mergeCell ref="J6:K6"/>
    <mergeCell ref="B4:C4"/>
    <mergeCell ref="F4:G4"/>
    <mergeCell ref="J4:K4"/>
    <mergeCell ref="B3:C3"/>
    <mergeCell ref="F3:G3"/>
  </mergeCells>
  <hyperlinks>
    <hyperlink ref="B7:C7" r:id="rId1" display="IM C400F Brochure" xr:uid="{19F4D095-E401-410B-82A5-DC452D39C934}"/>
    <hyperlink ref="J7:K7" r:id="rId2" display="IM C4510 Brochure" xr:uid="{FF1AA511-9F07-40ED-B39A-69600D4FD417}"/>
    <hyperlink ref="F7:G7" r:id="rId3" display="IM C3010 Brochure" xr:uid="{66B984AC-AAF8-4527-A748-F120B45E33B3}"/>
  </hyperlinks>
  <pageMargins left="0" right="0" top="0" bottom="0" header="0" footer="0"/>
  <pageSetup scale="28" orientation="landscape"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8B0E-B6F6-4DB9-ABC7-3CA94283D20B}">
  <sheetPr>
    <pageSetUpPr fitToPage="1"/>
  </sheetPr>
  <dimension ref="A1:I23"/>
  <sheetViews>
    <sheetView zoomScale="80" zoomScaleNormal="80" workbookViewId="0">
      <selection activeCell="C23" sqref="C23"/>
    </sheetView>
  </sheetViews>
  <sheetFormatPr baseColWidth="10" defaultColWidth="9.1640625" defaultRowHeight="15"/>
  <cols>
    <col min="1" max="1" width="26.5" style="51" customWidth="1"/>
    <col min="2" max="2" width="50.5" style="51" customWidth="1"/>
    <col min="3" max="4" width="14.1640625" style="59" customWidth="1"/>
    <col min="5" max="5" width="25.6640625" style="59" customWidth="1"/>
    <col min="6" max="6" width="33.83203125" style="51" customWidth="1"/>
    <col min="7" max="7" width="24.6640625" style="59" customWidth="1"/>
    <col min="8" max="16384" width="9.1640625" style="51"/>
  </cols>
  <sheetData>
    <row r="1" spans="1:9" ht="54" customHeight="1" thickTop="1">
      <c r="B1" s="340" t="s">
        <v>1765</v>
      </c>
      <c r="C1" s="340"/>
      <c r="D1" s="80"/>
      <c r="E1" s="107"/>
      <c r="F1" s="341" t="s">
        <v>1766</v>
      </c>
      <c r="G1" s="342"/>
    </row>
    <row r="2" spans="1:9" ht="184.25" customHeight="1">
      <c r="B2" s="98"/>
      <c r="C2" s="83"/>
      <c r="D2" s="80"/>
      <c r="E2" s="80"/>
      <c r="F2" s="98"/>
      <c r="G2" s="83"/>
    </row>
    <row r="3" spans="1:9" ht="30" customHeight="1">
      <c r="B3" s="326" t="s">
        <v>1767</v>
      </c>
      <c r="C3" s="326"/>
      <c r="D3" s="80"/>
      <c r="E3" s="80"/>
      <c r="F3" s="326" t="s">
        <v>1725</v>
      </c>
      <c r="G3" s="326"/>
    </row>
    <row r="4" spans="1:9">
      <c r="B4" s="329" t="s">
        <v>1726</v>
      </c>
      <c r="C4" s="330"/>
      <c r="D4" s="80"/>
      <c r="E4" s="80"/>
      <c r="F4" s="326" t="s">
        <v>1768</v>
      </c>
      <c r="G4" s="326"/>
    </row>
    <row r="5" spans="1:9">
      <c r="B5" s="329" t="s">
        <v>1769</v>
      </c>
      <c r="C5" s="330"/>
      <c r="D5" s="80"/>
      <c r="E5" s="80"/>
      <c r="F5" s="326" t="s">
        <v>1770</v>
      </c>
      <c r="G5" s="326"/>
    </row>
    <row r="6" spans="1:9">
      <c r="B6" s="329" t="s">
        <v>1771</v>
      </c>
      <c r="C6" s="330"/>
      <c r="D6" s="80"/>
      <c r="E6" s="80"/>
      <c r="F6" s="326" t="s">
        <v>1772</v>
      </c>
      <c r="G6" s="326"/>
    </row>
    <row r="7" spans="1:9">
      <c r="B7" s="338" t="s">
        <v>1773</v>
      </c>
      <c r="C7" s="339"/>
      <c r="D7" s="108"/>
      <c r="E7" s="108"/>
      <c r="F7" s="327" t="s">
        <v>1774</v>
      </c>
      <c r="G7" s="327"/>
    </row>
    <row r="8" spans="1:9">
      <c r="B8" s="329" t="s">
        <v>1737</v>
      </c>
      <c r="C8" s="330"/>
      <c r="D8" s="80"/>
      <c r="E8" s="80"/>
      <c r="F8" s="326" t="s">
        <v>1738</v>
      </c>
      <c r="G8" s="326"/>
    </row>
    <row r="9" spans="1:9" ht="188.5" customHeight="1">
      <c r="B9" s="332" t="s">
        <v>1775</v>
      </c>
      <c r="C9" s="333"/>
      <c r="D9" s="88"/>
      <c r="E9" s="88"/>
      <c r="F9" s="332" t="s">
        <v>1776</v>
      </c>
      <c r="G9" s="333"/>
    </row>
    <row r="10" spans="1:9" ht="16">
      <c r="B10" s="52" t="s">
        <v>1741</v>
      </c>
      <c r="C10" s="105">
        <v>32</v>
      </c>
      <c r="D10" s="103"/>
      <c r="E10" s="103"/>
      <c r="F10" s="52" t="s">
        <v>1741</v>
      </c>
      <c r="G10" s="105">
        <v>70</v>
      </c>
      <c r="I10" s="103"/>
    </row>
    <row r="11" spans="1:9" ht="32">
      <c r="B11" s="52" t="s">
        <v>1777</v>
      </c>
      <c r="C11" s="106">
        <v>4.7600000000000003E-2</v>
      </c>
      <c r="D11" s="104"/>
      <c r="E11" s="104"/>
      <c r="F11" s="52" t="s">
        <v>1777</v>
      </c>
      <c r="G11" s="106">
        <v>4.7600000000000003E-2</v>
      </c>
    </row>
    <row r="12" spans="1:9" s="55" customFormat="1">
      <c r="A12" s="331" t="s">
        <v>1744</v>
      </c>
      <c r="B12" s="331"/>
      <c r="C12" s="331"/>
      <c r="D12" s="94"/>
      <c r="E12" s="335" t="s">
        <v>1744</v>
      </c>
      <c r="F12" s="336"/>
      <c r="G12" s="337"/>
    </row>
    <row r="13" spans="1:9" ht="221.5" customHeight="1">
      <c r="A13" s="52"/>
      <c r="B13" s="257" t="s">
        <v>1745</v>
      </c>
      <c r="C13" s="102">
        <v>0</v>
      </c>
      <c r="D13" s="109"/>
      <c r="E13" s="102"/>
      <c r="F13" s="257" t="s">
        <v>1778</v>
      </c>
      <c r="G13" s="102">
        <v>6.048</v>
      </c>
    </row>
    <row r="14" spans="1:9" ht="92.5" customHeight="1">
      <c r="A14" s="52"/>
      <c r="B14" s="63" t="s">
        <v>1779</v>
      </c>
      <c r="C14" s="102">
        <v>11.2035</v>
      </c>
      <c r="D14" s="109"/>
      <c r="E14" s="102"/>
      <c r="F14" s="257" t="s">
        <v>1780</v>
      </c>
      <c r="G14" s="102">
        <v>14.658000000000001</v>
      </c>
    </row>
    <row r="15" spans="1:9" ht="99" customHeight="1">
      <c r="A15" s="52"/>
      <c r="B15" s="63" t="s">
        <v>1781</v>
      </c>
      <c r="C15" s="58">
        <v>4.2104999999999997</v>
      </c>
      <c r="D15" s="91"/>
      <c r="E15" s="58"/>
      <c r="F15" s="257" t="s">
        <v>1782</v>
      </c>
      <c r="G15" s="102">
        <v>14.658000000000001</v>
      </c>
    </row>
    <row r="16" spans="1:9" ht="147" customHeight="1">
      <c r="A16" s="52"/>
      <c r="B16" s="63" t="s">
        <v>1783</v>
      </c>
      <c r="C16" s="58">
        <v>2.4255</v>
      </c>
      <c r="D16" s="91"/>
      <c r="E16" s="58"/>
      <c r="F16" s="257" t="s">
        <v>1784</v>
      </c>
      <c r="G16" s="102">
        <v>4.3995000000000006</v>
      </c>
    </row>
    <row r="17" spans="1:7" ht="165" customHeight="1">
      <c r="A17" s="52"/>
      <c r="B17" s="63" t="s">
        <v>1785</v>
      </c>
      <c r="C17" s="58">
        <v>3.5385000000000004</v>
      </c>
      <c r="D17" s="91"/>
      <c r="E17" s="58"/>
      <c r="F17" s="257" t="s">
        <v>1786</v>
      </c>
      <c r="G17" s="102">
        <v>9.9015000000000004</v>
      </c>
    </row>
    <row r="18" spans="1:7" ht="153" customHeight="1">
      <c r="A18" s="52"/>
      <c r="B18" s="63" t="s">
        <v>1787</v>
      </c>
      <c r="C18" s="58">
        <v>6.2790000000000008</v>
      </c>
      <c r="D18" s="91"/>
      <c r="E18" s="58"/>
      <c r="F18" s="257" t="s">
        <v>1788</v>
      </c>
      <c r="G18" s="102">
        <v>31.626000000000001</v>
      </c>
    </row>
    <row r="19" spans="1:7" ht="89.5" customHeight="1">
      <c r="A19" s="52"/>
      <c r="B19" s="257" t="s">
        <v>1761</v>
      </c>
      <c r="C19" s="57">
        <v>2.9715000000000003</v>
      </c>
      <c r="D19" s="91"/>
      <c r="E19" s="58"/>
      <c r="F19" s="257" t="s">
        <v>1789</v>
      </c>
      <c r="G19" s="258">
        <v>4.34</v>
      </c>
    </row>
    <row r="20" spans="1:7" ht="110.5" customHeight="1">
      <c r="D20" s="89"/>
      <c r="E20" s="57"/>
      <c r="F20" s="63" t="s">
        <v>1785</v>
      </c>
      <c r="G20" s="102">
        <v>3.5385000000000004</v>
      </c>
    </row>
    <row r="21" spans="1:7" ht="182.5" customHeight="1">
      <c r="E21" s="101"/>
      <c r="F21" s="257" t="s">
        <v>1790</v>
      </c>
      <c r="G21" s="102">
        <v>4.4414999999999996</v>
      </c>
    </row>
    <row r="22" spans="1:7" ht="114" customHeight="1">
      <c r="E22" s="101"/>
      <c r="F22" s="63" t="s">
        <v>1791</v>
      </c>
      <c r="G22" s="102">
        <v>0.86099999999999999</v>
      </c>
    </row>
    <row r="23" spans="1:7" ht="64">
      <c r="E23" s="101"/>
      <c r="F23" s="257" t="s">
        <v>1761</v>
      </c>
      <c r="G23" s="57">
        <v>2.9715000000000003</v>
      </c>
    </row>
  </sheetData>
  <sheetProtection algorithmName="SHA-512" hashValue="149rsFwgiuLnyvg/2FJGg7LPmIQ4/BAkFxQfbzOGapo5zoIP/Yi3yOsdyi1IjenDvtfqV19psbHwyO5GYGvhnQ==" saltValue="Cyms2s220O8ueSvqXJKkNw==" spinCount="100000" sheet="1" objects="1" scenarios="1"/>
  <mergeCells count="18">
    <mergeCell ref="B1:C1"/>
    <mergeCell ref="F1:G1"/>
    <mergeCell ref="F5:G5"/>
    <mergeCell ref="F3:G3"/>
    <mergeCell ref="E12:G12"/>
    <mergeCell ref="B3:C3"/>
    <mergeCell ref="A12:C12"/>
    <mergeCell ref="B9:C9"/>
    <mergeCell ref="F9:G9"/>
    <mergeCell ref="B8:C8"/>
    <mergeCell ref="F8:G8"/>
    <mergeCell ref="B6:C6"/>
    <mergeCell ref="F6:G6"/>
    <mergeCell ref="B7:C7"/>
    <mergeCell ref="F7:G7"/>
    <mergeCell ref="B4:C4"/>
    <mergeCell ref="F4:G4"/>
    <mergeCell ref="B5:C5"/>
  </mergeCells>
  <hyperlinks>
    <hyperlink ref="B7:C7" r:id="rId1" display="IM 550F Brochure" xr:uid="{8CD7F703-CE73-4D6D-963F-57C093A8BC05}"/>
    <hyperlink ref="F7:G7" r:id="rId2" display="IM 5000 Brochure" xr:uid="{DB758CAC-5EFB-484C-AD76-5D35063B89A2}"/>
  </hyperlinks>
  <pageMargins left="0" right="0" top="0" bottom="0" header="0" footer="0"/>
  <pageSetup scale="40" orientation="portrait" r:id="rId3"/>
  <rowBreaks count="1" manualBreakCount="1">
    <brk id="13" max="16383"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13c3b17-17f4-4315-92db-c000afe2fc1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36F8943D7DC348AFBD7943A70E0D80" ma:contentTypeVersion="8" ma:contentTypeDescription="Create a new document." ma:contentTypeScope="" ma:versionID="c7e138f43698a94159522527275d4450">
  <xsd:schema xmlns:xsd="http://www.w3.org/2001/XMLSchema" xmlns:xs="http://www.w3.org/2001/XMLSchema" xmlns:p="http://schemas.microsoft.com/office/2006/metadata/properties" xmlns:ns3="d13c3b17-17f4-4315-92db-c000afe2fc14" xmlns:ns4="9639d15b-a9d7-430e-b92c-355630fd67d5" targetNamespace="http://schemas.microsoft.com/office/2006/metadata/properties" ma:root="true" ma:fieldsID="c2a1289810451ed3c8af308b3b7ca06e" ns3:_="" ns4:_="">
    <xsd:import namespace="d13c3b17-17f4-4315-92db-c000afe2fc14"/>
    <xsd:import namespace="9639d15b-a9d7-430e-b92c-355630fd67d5"/>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3c3b17-17f4-4315-92db-c000afe2fc14"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39d15b-a9d7-430e-b92c-355630fd67d5"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E2A73-63F5-482F-942C-A122BDDAC811}">
  <ds:schemaRefs>
    <ds:schemaRef ds:uri="http://schemas.microsoft.com/sharepoint/v3/contenttype/forms"/>
  </ds:schemaRefs>
</ds:datastoreItem>
</file>

<file path=customXml/itemProps2.xml><?xml version="1.0" encoding="utf-8"?>
<ds:datastoreItem xmlns:ds="http://schemas.openxmlformats.org/officeDocument/2006/customXml" ds:itemID="{70ED40F5-7CA6-4CD5-8B4E-400E5947E313}">
  <ds:schemaRefs>
    <ds:schemaRef ds:uri="http://schemas.microsoft.com/office/infopath/2007/PartnerControls"/>
    <ds:schemaRef ds:uri="9639d15b-a9d7-430e-b92c-355630fd67d5"/>
    <ds:schemaRef ds:uri="http://schemas.microsoft.com/office/2006/documentManagement/types"/>
    <ds:schemaRef ds:uri="http://purl.org/dc/dcmitype/"/>
    <ds:schemaRef ds:uri="http://www.w3.org/XML/1998/namespace"/>
    <ds:schemaRef ds:uri="http://purl.org/dc/elements/1.1/"/>
    <ds:schemaRef ds:uri="http://purl.org/dc/terms/"/>
    <ds:schemaRef ds:uri="http://schemas.openxmlformats.org/package/2006/metadata/core-properties"/>
    <ds:schemaRef ds:uri="d13c3b17-17f4-4315-92db-c000afe2fc14"/>
    <ds:schemaRef ds:uri="http://schemas.microsoft.com/office/2006/metadata/properties"/>
  </ds:schemaRefs>
</ds:datastoreItem>
</file>

<file path=customXml/itemProps3.xml><?xml version="1.0" encoding="utf-8"?>
<ds:datastoreItem xmlns:ds="http://schemas.openxmlformats.org/officeDocument/2006/customXml" ds:itemID="{19CE3A00-4ED1-4776-902D-57661719A5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3c3b17-17f4-4315-92db-c000afe2fc14"/>
    <ds:schemaRef ds:uri="9639d15b-a9d7-430e-b92c-355630fd6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Config Option - Original</vt:lpstr>
      <vt:lpstr>U of Waterloo Draft Order - Vic</vt:lpstr>
      <vt:lpstr>Entire University Order</vt:lpstr>
      <vt:lpstr>U of Waterloo Draft Order</vt:lpstr>
      <vt:lpstr>Config Option - UW</vt:lpstr>
      <vt:lpstr>Ricoh Colour MFDs Catalogue</vt:lpstr>
      <vt:lpstr>Ricoh Mono MFDs Catalogue</vt:lpstr>
      <vt:lpstr>models</vt:lpstr>
      <vt:lpstr>Optional_Acc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Dragica Burrell</dc:creator>
  <cp:keywords/>
  <dc:description/>
  <cp:lastModifiedBy>John Jaray</cp:lastModifiedBy>
  <cp:revision/>
  <dcterms:created xsi:type="dcterms:W3CDTF">2020-08-24T16:10:36Z</dcterms:created>
  <dcterms:modified xsi:type="dcterms:W3CDTF">2024-03-12T13:45:22Z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0x0101002436F8943D7DC348AFBD7943A70E0D80</vt:lpwstr>
  </property>
</Properties>
</file>